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Main" sheetId="1" r:id="rId1"/>
    <sheet name="Eyepiece list" sheetId="2" r:id="rId2"/>
    <sheet name="Tables" sheetId="3" r:id="rId3"/>
    <sheet name="Compare telescopes" sheetId="4" r:id="rId4"/>
    <sheet name="Formulas" sheetId="5" r:id="rId5"/>
    <sheet name="Data" sheetId="6" r:id="rId6"/>
  </sheets>
  <definedNames/>
  <calcPr fullCalcOnLoad="1"/>
</workbook>
</file>

<file path=xl/comments1.xml><?xml version="1.0" encoding="utf-8"?>
<comments xmlns="http://schemas.openxmlformats.org/spreadsheetml/2006/main">
  <authors>
    <author>Michael</author>
    <author>michael</author>
  </authors>
  <commentList>
    <comment ref="B8" authorId="0">
      <text>
        <r>
          <rPr>
            <sz val="10"/>
            <rFont val="Tahoma"/>
            <family val="2"/>
          </rPr>
          <t>Telescope objective diameter in milimeters</t>
        </r>
      </text>
    </comment>
    <comment ref="B9" authorId="0">
      <text>
        <r>
          <rPr>
            <sz val="10"/>
            <rFont val="Tahoma"/>
            <family val="2"/>
          </rPr>
          <t xml:space="preserve">Telescope Focal Length in milimeters </t>
        </r>
      </text>
    </comment>
    <comment ref="B10" authorId="0">
      <text>
        <r>
          <rPr>
            <sz val="10"/>
            <rFont val="Tahoma"/>
            <family val="2"/>
          </rPr>
          <t>Diameter of  focuser tube, or eyepiece field stop (frontal eyepiece lens) or any other inner field stop at the focuser side of telescope. (in inches). 
In practice the useful diameter is ~5mm less due to eyepiece barrell thickness. This is calculated automatically</t>
        </r>
      </text>
    </comment>
    <comment ref="B11" authorId="0">
      <text>
        <r>
          <rPr>
            <sz val="10"/>
            <rFont val="Tahoma"/>
            <family val="2"/>
          </rPr>
          <t>Eyepiece Apparent field of view in degrees (52, 82, etc)</t>
        </r>
      </text>
    </comment>
    <comment ref="B12" authorId="0">
      <text>
        <r>
          <rPr>
            <sz val="10"/>
            <rFont val="Tahoma"/>
            <family val="2"/>
          </rPr>
          <t xml:space="preserve">Your eye pupil diameter in milimeters (typical is 6.5mm)
</t>
        </r>
      </text>
    </comment>
    <comment ref="B16" authorId="0">
      <text>
        <r>
          <rPr>
            <sz val="10"/>
            <rFont val="Tahoma"/>
            <family val="2"/>
          </rPr>
          <t>Dimmest star magnitude which you can observe at your site (typical at dark site is 6.5)</t>
        </r>
      </text>
    </comment>
    <comment ref="E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E1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
If longer focal length eyepiece, or eyepiece with larger AFOV is used - the apparent  field of view will be reduced at edges by eyepiece field stop. The image irridiance (surface brightness) will not change</t>
        </r>
      </text>
    </comment>
    <comment ref="E12" authorId="0">
      <text>
        <r>
          <rPr>
            <sz val="10"/>
            <rFont val="Tahoma"/>
            <family val="2"/>
          </rPr>
          <t>Maximum Useful Eyepiece Focal Length in milimeters, which is limited by observer's pupil diameter (exit pupil limited)
If longer focal length eyepiece is used - the apparent  field of view will not change,  but the image overall brightness will be reduced (irradiance, meaning surface brightness, will remain constant)  Effectivly it's like using a telescope with smaller aperture
Eyepiece with same focal lenth but larger AFOV can be used without problems (as long as it's not limited by focuser diameter)</t>
        </r>
      </text>
    </comment>
    <comment ref="E14" authorId="0">
      <text>
        <r>
          <rPr>
            <sz val="10"/>
            <rFont val="Tahoma"/>
            <family val="2"/>
          </rPr>
          <t>Esimation of maximum observable magnitude for an instrument, based only on increase of star's brightness when observed through telescope. Increase of contrast with sky wasn't taken into acount.</t>
        </r>
        <r>
          <rPr>
            <sz val="8"/>
            <rFont val="Tahoma"/>
            <family val="0"/>
          </rPr>
          <t xml:space="preserve">
</t>
        </r>
      </text>
    </comment>
    <comment ref="E20" authorId="0">
      <text>
        <r>
          <rPr>
            <sz val="10"/>
            <rFont val="Tahoma"/>
            <family val="2"/>
          </rPr>
          <t>Telescope angular resolution in arc-seconds, according to Rayleigh limit, at 555 nm wavelength (green)
For red stars the resolution will be lower, for blue stars the resolution will be higher</t>
        </r>
      </text>
    </comment>
    <comment ref="B17" authorId="0">
      <text>
        <r>
          <rPr>
            <sz val="10"/>
            <rFont val="Tahoma"/>
            <family val="2"/>
          </rPr>
          <t>Your naked eye angular resolution in arc-minutes (typical is 2-3 arc-min)</t>
        </r>
      </text>
    </comment>
    <comment ref="E16" authorId="0">
      <text>
        <r>
          <rPr>
            <sz val="10"/>
            <rFont val="Tahoma"/>
            <family val="2"/>
          </rPr>
          <t>Rough estimation of maximum magnification for an instrument, based on common "2D" thumb rule. 
It gives 0.5mm exit pupil which is considered to be minimum useful one (for lower quality instruments should be 0.7 - 1.0 mm or more)</t>
        </r>
      </text>
    </comment>
    <comment ref="E21" authorId="0">
      <text>
        <r>
          <rPr>
            <sz val="10"/>
            <rFont val="Tahoma"/>
            <family val="2"/>
          </rPr>
          <t>Maximum magnification, at which stars will still look point-like to your eye (the eye will be able to resolve airy discs at higher powers then this)
In practice - higher magnifications then this might be useful. However above this - object will become to look blurry (the higher the power the more blur) and will be hard to see additional details. 
This is observer dependant, and based on eye resolution provided in left table. (2-3 arc minutes can be assumed if unknown).</t>
        </r>
      </text>
    </comment>
    <comment ref="E17" authorId="0">
      <text>
        <r>
          <rPr>
            <sz val="10"/>
            <rFont val="Tahoma"/>
            <family val="2"/>
          </rPr>
          <t>Minimum eyepiece focal length, which provides highest magnification, based on 2D rule of thumb</t>
        </r>
      </text>
    </comment>
    <comment ref="E9" authorId="0">
      <text>
        <r>
          <rPr>
            <sz val="10"/>
            <rFont val="Tahoma"/>
            <family val="2"/>
          </rPr>
          <t xml:space="preserve">Field of view for CCD or film you entered in "CCD or Film size", in degrees of arc.
</t>
        </r>
      </text>
    </comment>
    <comment ref="B15" authorId="0">
      <text>
        <r>
          <rPr>
            <sz val="10"/>
            <rFont val="Tahoma"/>
            <family val="2"/>
          </rPr>
          <t>CCD or film size in milimeters</t>
        </r>
      </text>
    </comment>
    <comment ref="B18" authorId="0">
      <text>
        <r>
          <rPr>
            <sz val="10"/>
            <rFont val="Tahoma"/>
            <family val="2"/>
          </rPr>
          <t>Magnitude of observed object  [mag] - this is an example object to use for calculations</t>
        </r>
      </text>
    </comment>
    <comment ref="E23" authorId="0">
      <text>
        <r>
          <rPr>
            <sz val="10"/>
            <rFont val="Tahoma"/>
            <family val="2"/>
          </rPr>
          <t>apparent magnitude at which astronomical object appears to observer's eye (enter object's naked eye magnitude in appropriate field. Default is 10).
example: if real object  magnitude is 10 and apparent magnitude is -1, that means you will see object in eyepiece the same way as you see -1 mag object in sky by naked eye</t>
        </r>
      </text>
    </comment>
    <comment ref="C24" authorId="0">
      <text>
        <r>
          <rPr>
            <sz val="10"/>
            <rFont val="Tahoma"/>
            <family val="2"/>
          </rPr>
          <t>Tables and graphs based on parameters entered in main menu (this page)</t>
        </r>
      </text>
    </comment>
    <comment ref="C26" authorId="0">
      <text>
        <r>
          <rPr>
            <sz val="10"/>
            <rFont val="Tahoma"/>
            <family val="2"/>
          </rPr>
          <t>Some forumas which were used for various calculations</t>
        </r>
      </text>
    </comment>
    <comment ref="C28" authorId="0">
      <text>
        <r>
          <rPr>
            <sz val="10"/>
            <rFont val="Tahoma"/>
            <family val="2"/>
          </rPr>
          <t>This page doesn't use data from Basic menu and is independent from others</t>
        </r>
      </text>
    </comment>
    <comment ref="E26" authorId="0">
      <text>
        <r>
          <rPr>
            <sz val="8"/>
            <rFont val="Tahoma"/>
            <family val="2"/>
          </rPr>
          <t>enter values in yellow fields</t>
        </r>
      </text>
    </comment>
    <comment ref="E18" authorId="1">
      <text>
        <r>
          <rPr>
            <sz val="10"/>
            <rFont val="Tahoma"/>
            <family val="2"/>
          </rPr>
          <t>eyepiece which gives 2mm exit pupil, which is considered to give best sharpness for a human eye</t>
        </r>
      </text>
    </comment>
    <comment ref="C30" authorId="0">
      <text>
        <r>
          <rPr>
            <sz val="9"/>
            <rFont val="Tahoma"/>
            <family val="2"/>
          </rPr>
          <t>This page doesn't use data from Basic menu and is independent from others</t>
        </r>
      </text>
    </comment>
  </commentList>
</comments>
</file>

<file path=xl/comments2.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b/>
            <sz val="9"/>
            <rFont val="Tahoma"/>
            <family val="0"/>
          </rPr>
          <t>i.e. 2 , 2.5, 5</t>
        </r>
      </text>
    </comment>
    <comment ref="G10" authorId="0">
      <text>
        <r>
          <rPr>
            <b/>
            <sz val="9"/>
            <rFont val="Tahoma"/>
            <family val="0"/>
          </rPr>
          <t>This value shouldn't be more then your eye's pupil (6-7mm) and less then 0.5mm</t>
        </r>
      </text>
    </comment>
    <comment ref="H10" authorId="0">
      <text>
        <r>
          <rPr>
            <b/>
            <sz val="9"/>
            <rFont val="Tahoma"/>
            <family val="0"/>
          </rPr>
          <t>This value should not be more then barrel size of the eyepiece
(minus 0.2 inches due to barrel's thickness)</t>
        </r>
      </text>
    </comment>
    <comment ref="C11" authorId="0">
      <text>
        <r>
          <rPr>
            <b/>
            <sz val="9"/>
            <rFont val="Tahoma"/>
            <family val="0"/>
          </rPr>
          <t xml:space="preserve">focal length of an eyepiece in mm
</t>
        </r>
      </text>
    </comment>
    <comment ref="D11" authorId="0">
      <text>
        <r>
          <rPr>
            <b/>
            <sz val="9"/>
            <rFont val="Tahoma"/>
            <family val="0"/>
          </rPr>
          <t>apparent field of view of an eyepiece in degrees of arc (52, 65, 72, 82 ,100, etc)</t>
        </r>
      </text>
    </comment>
    <comment ref="F11" authorId="0">
      <text>
        <r>
          <rPr>
            <b/>
            <sz val="9"/>
            <rFont val="Tahoma"/>
            <family val="0"/>
          </rPr>
          <t>true field of view in degrees of arc</t>
        </r>
      </text>
    </comment>
    <comment ref="G11" authorId="0">
      <text>
        <r>
          <rPr>
            <b/>
            <sz val="9"/>
            <rFont val="Tahoma"/>
            <family val="0"/>
          </rPr>
          <t>in mm</t>
        </r>
      </text>
    </comment>
    <comment ref="C26" authorId="0">
      <text>
        <r>
          <rPr>
            <sz val="9"/>
            <rFont val="Tahoma"/>
            <family val="2"/>
          </rPr>
          <t>based on article in www.astro-talks.ru forum.
Default values: 6.5, 3.6, 2, 1.4, 1.0, 0.7, 0.5</t>
        </r>
      </text>
    </comment>
  </commentList>
</comments>
</file>

<file path=xl/comments3.xml><?xml version="1.0" encoding="utf-8"?>
<comments xmlns="http://schemas.openxmlformats.org/spreadsheetml/2006/main">
  <authors>
    <author>Michael</author>
    <author>michael</author>
  </authors>
  <commentList>
    <comment ref="B15" authorId="0">
      <text>
        <r>
          <rPr>
            <sz val="8"/>
            <rFont val="Tahoma"/>
            <family val="2"/>
          </rPr>
          <t>Telescope aperture diameter which is actually used with current magnification</t>
        </r>
      </text>
    </comment>
    <comment ref="B16" authorId="0">
      <text>
        <r>
          <rPr>
            <sz val="8"/>
            <rFont val="Tahoma"/>
            <family val="2"/>
          </rPr>
          <t>How much of telescope aperture diameter is utilized, in percents</t>
        </r>
      </text>
    </comment>
    <comment ref="B17" authorId="0">
      <text>
        <r>
          <rPr>
            <sz val="8"/>
            <rFont val="Tahoma"/>
            <family val="2"/>
          </rPr>
          <t>How much of telescope light gathering capabilities are utilized (equal to aperture area utilization). In percents</t>
        </r>
      </text>
    </comment>
    <comment ref="B18" authorId="0">
      <text>
        <r>
          <rPr>
            <sz val="8"/>
            <rFont val="Tahoma"/>
            <family val="2"/>
          </rPr>
          <t>how much times brighter looks astronomical object in telescope, compared to naked eye (telescope light gathering compared to naked eye)</t>
        </r>
      </text>
    </comment>
    <comment ref="B19" authorId="0">
      <text>
        <r>
          <rPr>
            <sz val="8"/>
            <rFont val="Tahoma"/>
            <family val="2"/>
          </rPr>
          <t xml:space="preserve">apparent magnitude at which object appears to observer's eye (enter object's real magnitude in appropriate field. Default is mag 10)
</t>
        </r>
        <r>
          <rPr>
            <sz val="3"/>
            <rFont val="Tahoma"/>
            <family val="2"/>
          </rPr>
          <t xml:space="preserve">
</t>
        </r>
        <r>
          <rPr>
            <b/>
            <sz val="8"/>
            <rFont val="Tahoma"/>
            <family val="2"/>
          </rPr>
          <t>example</t>
        </r>
        <r>
          <rPr>
            <sz val="8"/>
            <rFont val="Tahoma"/>
            <family val="2"/>
          </rPr>
          <t>: if real object  magnitude is 10 and apparent magnitude is -1, that means you will see object in eyepiece the same way as you see -1 mag star in sky</t>
        </r>
      </text>
    </comment>
    <comment ref="B20" authorId="0">
      <text>
        <r>
          <rPr>
            <sz val="8"/>
            <rFont val="Tahoma"/>
            <family val="2"/>
          </rPr>
          <t xml:space="preserve">Ratio between the surface brightness of astronomical object which is seen in telescope and object's real (naked eye) surface brightness </t>
        </r>
      </text>
    </comment>
    <comment ref="B21" authorId="0">
      <text>
        <r>
          <rPr>
            <sz val="8"/>
            <rFont val="Tahoma"/>
            <family val="2"/>
          </rPr>
          <t xml:space="preserve">apparent surface brightness, which appears to observer's eye (enter object's real surface brightness in appropriate field. Default is mag 13)
</t>
        </r>
      </text>
    </comment>
    <comment ref="C5" authorId="0">
      <text>
        <r>
          <rPr>
            <sz val="8"/>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 ref="F7" authorId="0">
      <text>
        <r>
          <rPr>
            <sz val="10"/>
            <rFont val="Tahoma"/>
            <family val="2"/>
          </rPr>
          <t>Object normal magnitude (for example mag -1.5 for sirius)
note: it's independent from magnitude in "Basic" page</t>
        </r>
      </text>
    </comment>
    <comment ref="F5" authorId="0">
      <text>
        <r>
          <rPr>
            <sz val="10"/>
            <rFont val="Tahoma"/>
            <family val="2"/>
          </rPr>
          <t>Enter details for example of an astronomical object. 
This is independent of details entered in main menu.
The details are for extended object (like a galaxy and not a star)</t>
        </r>
      </text>
    </comment>
    <comment ref="F8" authorId="0">
      <text>
        <r>
          <rPr>
            <sz val="10"/>
            <rFont val="Tahoma"/>
            <family val="2"/>
          </rPr>
          <t>Enter Object's normal surface birghtness (for example 13 for andromeda galaxy)</t>
        </r>
      </text>
    </comment>
    <comment ref="B23" authorId="0">
      <text>
        <r>
          <rPr>
            <sz val="8"/>
            <rFont val="Tahoma"/>
            <family val="2"/>
          </rPr>
          <t>shows if the magnification is OK, or it's too low (due to exit pupil or focuser limits) or too high for given instrument</t>
        </r>
      </text>
    </comment>
    <comment ref="B14" authorId="0">
      <text>
        <r>
          <rPr>
            <sz val="9"/>
            <rFont val="Tahoma"/>
            <family val="2"/>
          </rPr>
          <t>Should be less then observer's eye pupil (usually 6-7mm at night)</t>
        </r>
      </text>
    </comment>
    <comment ref="B5" authorId="1">
      <text>
        <r>
          <rPr>
            <sz val="10"/>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List>
</comments>
</file>

<file path=xl/comments4.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sz val="10"/>
            <rFont val="Tahoma"/>
            <family val="2"/>
          </rPr>
          <t>Telescope  focuser diameter or inner field stop  in inches
In practice the useful diameter is ~5mm less due to eyepiece barrell thickness.  This is calculated automatically</t>
        </r>
      </text>
    </comment>
    <comment ref="B9" authorId="0">
      <text>
        <r>
          <rPr>
            <sz val="10"/>
            <rFont val="Tahoma"/>
            <family val="2"/>
          </rPr>
          <t>Eyepiece Apparent field of view in degrees (52, 82, etc)</t>
        </r>
      </text>
    </comment>
    <comment ref="B10" authorId="0">
      <text>
        <r>
          <rPr>
            <sz val="10"/>
            <rFont val="Tahoma"/>
            <family val="2"/>
          </rPr>
          <t xml:space="preserve">Your eye pupil diameter in milimeters (typical is 6.5mm)
</t>
        </r>
      </text>
    </comment>
    <comment ref="B12" authorId="0">
      <text>
        <r>
          <rPr>
            <sz val="10"/>
            <rFont val="Tahoma"/>
            <family val="2"/>
          </rPr>
          <t>Dimmest star magnitude which you can observe at your site (typical at dark site is 6.5)</t>
        </r>
      </text>
    </comment>
    <comment ref="B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B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B22" authorId="0">
      <text>
        <r>
          <rPr>
            <sz val="10"/>
            <rFont val="Tahoma"/>
            <family val="2"/>
          </rPr>
          <t>Maximum Eyepiece Focal Length in milimeters, which is limited by observer's pupil diameter (exit pupil limited)</t>
        </r>
      </text>
    </comment>
    <comment ref="D21" authorId="0">
      <text>
        <r>
          <rPr>
            <sz val="10"/>
            <rFont val="Tahoma"/>
            <family val="2"/>
          </rPr>
          <t>If longer eyepiece, or eyepiece with larger AFOV is used - the apparent  field of view will be reduced at edges by the focuser. The image brightness will not change</t>
        </r>
      </text>
    </comment>
    <comment ref="D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B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B29" authorId="0">
      <text>
        <r>
          <rPr>
            <sz val="10"/>
            <rFont val="Tahoma"/>
            <family val="2"/>
          </rPr>
          <t>Telescope angular resolution in arc-seconds, according to Rayleigh limit, at 555 nm wavelength (green)</t>
        </r>
      </text>
    </comment>
    <comment ref="B13" authorId="0">
      <text>
        <r>
          <rPr>
            <sz val="10"/>
            <rFont val="Tahoma"/>
            <family val="2"/>
          </rPr>
          <t>Your naked eye angular resolution in arc-minutes (typical is 3 arc-min)</t>
        </r>
      </text>
    </comment>
    <comment ref="B26" authorId="0">
      <text>
        <r>
          <rPr>
            <sz val="10"/>
            <rFont val="Tahoma"/>
            <family val="2"/>
          </rPr>
          <t>Very rough estimation - actually it depends on optics quality, sky conditions and observer's eye</t>
        </r>
      </text>
    </comment>
    <comment ref="B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B27" authorId="0">
      <text>
        <r>
          <rPr>
            <sz val="10"/>
            <rFont val="Tahoma"/>
            <family val="2"/>
          </rPr>
          <t>Minimum eyepiece focal length, which provides highest magnification, based on rule of thumb</t>
        </r>
      </text>
    </comment>
    <comment ref="D29" authorId="0">
      <text>
        <r>
          <rPr>
            <sz val="10"/>
            <rFont val="Tahoma"/>
            <family val="2"/>
          </rPr>
          <t>For red stars the resolution will be lower, for blue stars the resolution will be higher</t>
        </r>
      </text>
    </comment>
    <comment ref="B19" authorId="0">
      <text>
        <r>
          <rPr>
            <sz val="10"/>
            <rFont val="Tahoma"/>
            <family val="2"/>
          </rPr>
          <t>Field of view for CCD or film you entered in "CCD or Film size", in degrees of arc.
Enter appropriate field for calculation</t>
        </r>
      </text>
    </comment>
    <comment ref="B11" authorId="0">
      <text>
        <r>
          <rPr>
            <sz val="10"/>
            <rFont val="Tahoma"/>
            <family val="2"/>
          </rPr>
          <t>CCD or film size in milimeters</t>
        </r>
      </text>
    </comment>
    <comment ref="D18" authorId="0">
      <text>
        <r>
          <rPr>
            <sz val="10"/>
            <rFont val="Tahoma"/>
            <family val="2"/>
          </rPr>
          <t>Limited by inner field stop in telescope: Eyepiece or focuser tube, etc.</t>
        </r>
      </text>
    </comment>
    <comment ref="B14" authorId="0">
      <text>
        <r>
          <rPr>
            <sz val="10"/>
            <rFont val="Tahoma"/>
            <family val="2"/>
          </rPr>
          <t>Magnitude of observed object [mag]</t>
        </r>
      </text>
    </comment>
    <comment ref="B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D32" authorId="0">
      <text>
        <r>
          <rPr>
            <sz val="10"/>
            <rFont val="Tahoma"/>
            <family val="2"/>
          </rPr>
          <t>example: if real object  magnitude is 10 and apparent magnitude is -1, that means you will see object in eyepiece the same way as you see -1 mag object in sky by naked eye</t>
        </r>
      </text>
    </comment>
    <comment ref="F6" authorId="0">
      <text>
        <r>
          <rPr>
            <sz val="10"/>
            <rFont val="Tahoma"/>
            <family val="2"/>
          </rPr>
          <t>Telescope objective diameter in milimeters</t>
        </r>
      </text>
    </comment>
    <comment ref="F7" authorId="0">
      <text>
        <r>
          <rPr>
            <sz val="10"/>
            <rFont val="Tahoma"/>
            <family val="2"/>
          </rPr>
          <t xml:space="preserve">Telescope Focal Length in milimeters </t>
        </r>
      </text>
    </comment>
    <comment ref="F8" authorId="0">
      <text>
        <r>
          <rPr>
            <sz val="10"/>
            <rFont val="Tahoma"/>
            <family val="2"/>
          </rPr>
          <t>Telescope  focuser diameter or inner field stop in inches
In practice the useful diameter is ~5mm less due to eyepiece barrell thickness.  This is calculated automatically</t>
        </r>
      </text>
    </comment>
    <comment ref="F9" authorId="0">
      <text>
        <r>
          <rPr>
            <sz val="10"/>
            <rFont val="Tahoma"/>
            <family val="2"/>
          </rPr>
          <t>Eyepiece Apparent field of view in degrees (52, 82, etc)</t>
        </r>
      </text>
    </comment>
    <comment ref="F10" authorId="0">
      <text>
        <r>
          <rPr>
            <sz val="10"/>
            <rFont val="Tahoma"/>
            <family val="2"/>
          </rPr>
          <t xml:space="preserve">Your eye pupil diameter in milimeters (typical is 6.5mm)
</t>
        </r>
      </text>
    </comment>
    <comment ref="F11" authorId="0">
      <text>
        <r>
          <rPr>
            <sz val="10"/>
            <rFont val="Tahoma"/>
            <family val="2"/>
          </rPr>
          <t>CCD or film size in milimeters</t>
        </r>
      </text>
    </comment>
    <comment ref="F12" authorId="0">
      <text>
        <r>
          <rPr>
            <sz val="10"/>
            <rFont val="Tahoma"/>
            <family val="2"/>
          </rPr>
          <t>Dimmest star magnitude which you can observe at your site (typical at dark site is 6.5)</t>
        </r>
      </text>
    </comment>
    <comment ref="F13" authorId="0">
      <text>
        <r>
          <rPr>
            <sz val="10"/>
            <rFont val="Tahoma"/>
            <family val="2"/>
          </rPr>
          <t>Your naked eye angular resolution in arc-minutes (typical is 3 arc-min)</t>
        </r>
      </text>
    </comment>
    <comment ref="F14" authorId="0">
      <text>
        <r>
          <rPr>
            <sz val="10"/>
            <rFont val="Tahoma"/>
            <family val="2"/>
          </rPr>
          <t>Magnitude of observed object [mag]</t>
        </r>
      </text>
    </comment>
    <comment ref="F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H18" authorId="0">
      <text>
        <r>
          <rPr>
            <sz val="10"/>
            <rFont val="Tahoma"/>
            <family val="2"/>
          </rPr>
          <t>Limited by inner field stop in telescope: Eyepiece or focuser tube, etc.</t>
        </r>
      </text>
    </comment>
    <comment ref="F19" authorId="0">
      <text>
        <r>
          <rPr>
            <sz val="10"/>
            <rFont val="Tahoma"/>
            <family val="2"/>
          </rPr>
          <t>Field of view for CCD or film you entered in "CCD or Film size", in degrees of arc.
Enter appropriate field for calculation</t>
        </r>
      </text>
    </comment>
    <comment ref="F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H21" authorId="0">
      <text>
        <r>
          <rPr>
            <sz val="10"/>
            <rFont val="Tahoma"/>
            <family val="2"/>
          </rPr>
          <t>If longer eyepiece, or eyepiece with larger AFOV is used - the apparent  field of view will be reduced at edges by the focuser. The image brightness will not change</t>
        </r>
      </text>
    </comment>
    <comment ref="F22" authorId="0">
      <text>
        <r>
          <rPr>
            <sz val="10"/>
            <rFont val="Tahoma"/>
            <family val="2"/>
          </rPr>
          <t>Maximum Eyepiece Focal Length in milimeters, which is limited by observer's pupil diameter (exit pupil limited)</t>
        </r>
      </text>
    </comment>
    <comment ref="H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F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F26" authorId="0">
      <text>
        <r>
          <rPr>
            <sz val="10"/>
            <rFont val="Tahoma"/>
            <family val="2"/>
          </rPr>
          <t>Very rough estimation - actually it depends on optics quality, sky conditions and observer's eye</t>
        </r>
      </text>
    </comment>
    <comment ref="F27" authorId="0">
      <text>
        <r>
          <rPr>
            <sz val="10"/>
            <rFont val="Tahoma"/>
            <family val="2"/>
          </rPr>
          <t>Minimum eyepiece focal length, which provides highest magnification, based on rule of thumb</t>
        </r>
      </text>
    </comment>
    <comment ref="F29" authorId="0">
      <text>
        <r>
          <rPr>
            <sz val="10"/>
            <rFont val="Tahoma"/>
            <family val="2"/>
          </rPr>
          <t>Telescope angular resolution in arc-seconds, according to Rayleigh limit, at 555 nm wavelength (green)</t>
        </r>
      </text>
    </comment>
    <comment ref="H29" authorId="0">
      <text>
        <r>
          <rPr>
            <sz val="10"/>
            <rFont val="Tahoma"/>
            <family val="2"/>
          </rPr>
          <t>For red stars the resolution will be lower, for blue stars the resolution will be higher</t>
        </r>
      </text>
    </comment>
    <comment ref="F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F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H32" authorId="0">
      <text>
        <r>
          <rPr>
            <sz val="10"/>
            <rFont val="Tahoma"/>
            <family val="2"/>
          </rPr>
          <t>example: if real object  magnitude is 10 and apparent magnitude is -1, that means you will see object in eyepiece the same way as you see -1 mag object in sky by naked eye</t>
        </r>
      </text>
    </comment>
  </commentList>
</comments>
</file>

<file path=xl/sharedStrings.xml><?xml version="1.0" encoding="utf-8"?>
<sst xmlns="http://schemas.openxmlformats.org/spreadsheetml/2006/main" count="201" uniqueCount="145">
  <si>
    <t xml:space="preserve">Telescope Focal Length [mm]: </t>
  </si>
  <si>
    <t xml:space="preserve">Human Eye Pupil Diameter [mm]: </t>
  </si>
  <si>
    <t xml:space="preserve">Eyepiece Apparent FOV [deg]: </t>
  </si>
  <si>
    <t xml:space="preserve">Naked Eye Sky Magnitude [mag]: </t>
  </si>
  <si>
    <t xml:space="preserve">Focuser Diameter [inch]: </t>
  </si>
  <si>
    <t>Enter your telescope details :</t>
  </si>
  <si>
    <t xml:space="preserve">Max Eyepiece, limited by focuser [mm]: </t>
  </si>
  <si>
    <t xml:space="preserve">Max Eyepiece, limited by pupil [mm]: </t>
  </si>
  <si>
    <t>note</t>
  </si>
  <si>
    <t xml:space="preserve">Focal Ratio (F number) : </t>
  </si>
  <si>
    <t xml:space="preserve">Telescope Aperture [mm]: </t>
  </si>
  <si>
    <t>focuser diameter [mm]</t>
  </si>
  <si>
    <t>Telescope Parameters Calculator</t>
  </si>
  <si>
    <t>Enter additional details :</t>
  </si>
  <si>
    <t xml:space="preserve">Human Eye Resolution [min]: </t>
  </si>
  <si>
    <t>eye resolution [deg]</t>
  </si>
  <si>
    <t xml:space="preserve">Max observable magnitude (approx): </t>
  </si>
  <si>
    <t xml:space="preserve">Telescope resolution (Rayleigh) [sec]: </t>
  </si>
  <si>
    <t>Move mouse over fields (with small red triangle) for explanations</t>
  </si>
  <si>
    <t xml:space="preserve">Min eyepiece, at highest magn. [mm]: </t>
  </si>
  <si>
    <t xml:space="preserve">Maximum True FOV for focuser [deg]: </t>
  </si>
  <si>
    <t xml:space="preserve">CCD or film size [mm]: </t>
  </si>
  <si>
    <t xml:space="preserve">True FOV for selected CCD [deg]: </t>
  </si>
  <si>
    <t>Results: Basic Parameters:</t>
  </si>
  <si>
    <t>eye resolution [sec]</t>
  </si>
  <si>
    <t>Click here for formula lists</t>
  </si>
  <si>
    <t>Click here for Tables and graphs</t>
  </si>
  <si>
    <t>Telescope Parameters Tables and Graphs</t>
  </si>
  <si>
    <t>Fill the yellow fields only, according you your instrument.</t>
  </si>
  <si>
    <t>Do not change other fields. They are result of calculations.</t>
  </si>
  <si>
    <t>Lowest Magnification</t>
  </si>
  <si>
    <t>Highest magnification</t>
  </si>
  <si>
    <t>eyepiece exit pupil [mm]</t>
  </si>
  <si>
    <t>eyepiece focal length [mm]</t>
  </si>
  <si>
    <t>effective aperture diameter [mm]</t>
  </si>
  <si>
    <t>aperture diameter utilization [%]</t>
  </si>
  <si>
    <t>magnification [power]</t>
  </si>
  <si>
    <t>light gathering utilization [%]</t>
  </si>
  <si>
    <t>true telescope field of view [deg]</t>
  </si>
  <si>
    <t>Object angular size [deg]</t>
  </si>
  <si>
    <t>Enter additional details:</t>
  </si>
  <si>
    <t>object apparent size [deg]</t>
  </si>
  <si>
    <t>lowest magnification</t>
  </si>
  <si>
    <t>highest magnification</t>
  </si>
  <si>
    <t>telescope focal length [mm]</t>
  </si>
  <si>
    <t>eyepiece apparent fov [deg]</t>
  </si>
  <si>
    <t>human pupil [mm]</t>
  </si>
  <si>
    <t>object apparent magnitude [mag]</t>
  </si>
  <si>
    <t>object magnitude</t>
  </si>
  <si>
    <t>Object real magnitude [mag]</t>
  </si>
  <si>
    <t>Object real surf. brightness [m]</t>
  </si>
  <si>
    <t>object apparent surf. Bright. [mag]</t>
  </si>
  <si>
    <t>object angular size</t>
  </si>
  <si>
    <t>object apparent total bright. gain</t>
  </si>
  <si>
    <t>object apparent surf. bright. gain</t>
  </si>
  <si>
    <t xml:space="preserve">Astronomical Object Magnitude [mag]: </t>
  </si>
  <si>
    <t xml:space="preserve">Object Apparent Magnitude [mag]: </t>
  </si>
  <si>
    <t>step length</t>
  </si>
  <si>
    <t>object real surface brightness</t>
  </si>
  <si>
    <t>Results: Graph of parameters:</t>
  </si>
  <si>
    <t>Do not change this sheet. It contains data used for table calculations</t>
  </si>
  <si>
    <t>Compare 2 Telescopes</t>
  </si>
  <si>
    <t>Enter telescope1 details :</t>
  </si>
  <si>
    <t>Results: Basic Parameters for telescope 1:</t>
  </si>
  <si>
    <t>Click here to Compare 2 telescopes</t>
  </si>
  <si>
    <t>scope 1 focuser diameter mm</t>
  </si>
  <si>
    <t>scope 2 focuser diameter mm</t>
  </si>
  <si>
    <r>
      <t>note:</t>
    </r>
    <r>
      <rPr>
        <sz val="10"/>
        <rFont val="Arial"/>
        <family val="2"/>
      </rPr>
      <t xml:space="preserve"> parameters in bold are plotted in graph below</t>
    </r>
  </si>
  <si>
    <t>scope 1 eye resolution [sec]</t>
  </si>
  <si>
    <t>scope 2 eye resolution [sec]</t>
  </si>
  <si>
    <t>Note: this page is independent from other pages</t>
  </si>
  <si>
    <t>Magnification Limits:</t>
  </si>
  <si>
    <t>true fov for focuser</t>
  </si>
  <si>
    <t>max mag</t>
  </si>
  <si>
    <t xml:space="preserve">Focuser or Field Stop Diameter [inch]: </t>
  </si>
  <si>
    <t>inch</t>
  </si>
  <si>
    <t>mm</t>
  </si>
  <si>
    <t>Do not change other fields. They are results of calculations.</t>
  </si>
  <si>
    <t>Fill the yellow fields only</t>
  </si>
  <si>
    <t>Results : Table of eyepiece parameters (maximum 100 columns)</t>
  </si>
  <si>
    <t>Main Menu</t>
  </si>
  <si>
    <t>Click here to return to main menu</t>
  </si>
  <si>
    <t>Formulas used for calculations</t>
  </si>
  <si>
    <t xml:space="preserve">Max effective Magnification (2D rule): </t>
  </si>
  <si>
    <t xml:space="preserve">Max Eyepiece, limited by exit pupil [mm]: </t>
  </si>
  <si>
    <t>and Graph Plotter</t>
  </si>
  <si>
    <t xml:space="preserve">Eyepiece at highest magnification [mm]: </t>
  </si>
  <si>
    <t xml:space="preserve">Maximum observable magnitude (approx): </t>
  </si>
  <si>
    <t>magnification step size</t>
  </si>
  <si>
    <t>Enter desired ranges</t>
  </si>
  <si>
    <t>Calculation of Object aparrent brightness observed throught telescope compared to naked eye</t>
  </si>
  <si>
    <r>
      <t>Note</t>
    </r>
    <r>
      <rPr>
        <sz val="10"/>
        <rFont val="Arial"/>
        <family val="0"/>
      </rPr>
      <t>: the left breaking point on chart is the point where exit pupil = observer's pupil = minimum useful magnification</t>
    </r>
  </si>
  <si>
    <t>apparent surface brightness becomes dimmer</t>
  </si>
  <si>
    <t xml:space="preserve">and object's apparent magnitude remains </t>
  </si>
  <si>
    <t>constant (the object's size increases)</t>
  </si>
  <si>
    <r>
      <t>note:</t>
    </r>
    <r>
      <rPr>
        <sz val="10"/>
        <rFont val="Arial"/>
        <family val="0"/>
      </rPr>
      <t xml:space="preserve"> as magnification increases, object's</t>
    </r>
  </si>
  <si>
    <t>Click here for eyepiece list calculator</t>
  </si>
  <si>
    <t>Focal length</t>
  </si>
  <si>
    <t>Apparent FOV</t>
  </si>
  <si>
    <t xml:space="preserve">Barlow power: </t>
  </si>
  <si>
    <t>True FOV</t>
  </si>
  <si>
    <t>Exit pupil</t>
  </si>
  <si>
    <t>Hyperion aspheric 31mm</t>
  </si>
  <si>
    <t>ES82 18mm</t>
  </si>
  <si>
    <t>Televue plossl 8mm</t>
  </si>
  <si>
    <t>Linear FOV [inch]</t>
  </si>
  <si>
    <t>Power</t>
  </si>
  <si>
    <t>Exit pupil + barlow</t>
  </si>
  <si>
    <t>Power + barlow</t>
  </si>
  <si>
    <t>Recommended exit pupils for eyepiece collection:</t>
  </si>
  <si>
    <t>TMB planetary 6mm</t>
  </si>
  <si>
    <t>Vixen LVW 13mm</t>
  </si>
  <si>
    <t>Vixen LVW 5mm</t>
  </si>
  <si>
    <t>Additional notes:</t>
  </si>
  <si>
    <t>Move mouse over fields with small red triangle for popup descriptions</t>
  </si>
  <si>
    <t xml:space="preserve">inch to mm converter: </t>
  </si>
  <si>
    <t xml:space="preserve">mm to inch converter: </t>
  </si>
  <si>
    <t xml:space="preserve">Converter utility:     </t>
  </si>
  <si>
    <r>
      <t xml:space="preserve">                                </t>
    </r>
    <r>
      <rPr>
        <b/>
        <i/>
        <sz val="11"/>
        <color indexed="17"/>
        <rFont val="Arial"/>
        <family val="2"/>
      </rPr>
      <t xml:space="preserve"> Copyright © Michael Vlasov, 2012, v1.3    www.deepskywatch.com</t>
    </r>
  </si>
  <si>
    <t xml:space="preserve">Maximum True FOV limited by focuser [deg]: </t>
  </si>
  <si>
    <t xml:space="preserve">True angular FOV for selected CCD [deg]: </t>
  </si>
  <si>
    <t xml:space="preserve">Eyepice for optimum exit pupil [mm]: </t>
  </si>
  <si>
    <t xml:space="preserve">Telescope angular resolution [sec]: </t>
  </si>
  <si>
    <t xml:space="preserve">Astronomical Object Apparent Magnitude [mag]: </t>
  </si>
  <si>
    <t xml:space="preserve">Max effective Magnification (airy limited): </t>
  </si>
  <si>
    <t xml:space="preserve">Max effective Magnification (airy): </t>
  </si>
  <si>
    <t>high power</t>
  </si>
  <si>
    <t>low power</t>
  </si>
  <si>
    <t>largest pupil usable</t>
  </si>
  <si>
    <t xml:space="preserve"> very high power</t>
  </si>
  <si>
    <t>optimal power for deep sky objects</t>
  </si>
  <si>
    <t>observers with vision problems such as astigmatism - should keep exit pupil lower then 3-4mm.</t>
  </si>
  <si>
    <t>lower focal ratio instruments (under F/6) require better corrected eyepieces for sharp views (especially wide angle eyepieces).</t>
  </si>
  <si>
    <t>for lower quality telescopes (i.e. cheap newtonians, short achromats) - expit pupil should be kept over 0.7 - 1.0 mm.</t>
  </si>
  <si>
    <t>highest power at which image will stay sharp gives exit pupil of ~0.7mm (assuming ideal optics and atmosphere).</t>
  </si>
  <si>
    <t>Eyepiece Collection Calculator</t>
  </si>
  <si>
    <t>Poor man's eyepiece collection recommendation (mm):</t>
  </si>
  <si>
    <t>2X barlow</t>
  </si>
  <si>
    <t>Enter eyepieces paramenters:</t>
  </si>
  <si>
    <t xml:space="preserve"> =&gt;</t>
  </si>
  <si>
    <t>Recommended collection of eyepieces (focal lengths, mm):</t>
  </si>
  <si>
    <t>maximum power (2D)</t>
  </si>
  <si>
    <t>Alternative (mm):</t>
  </si>
  <si>
    <t xml:space="preserve">    Fill the yellow fields only, according you your instrument.  </t>
  </si>
  <si>
    <t xml:space="preserve">      Note: This page is independent on other pages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</si>
</sst>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dd/mm/yyyy"/>
  </numFmts>
  <fonts count="38">
    <font>
      <sz val="10"/>
      <name val="Arial"/>
      <family val="0"/>
    </font>
    <font>
      <sz val="8"/>
      <name val="Arial"/>
      <family val="0"/>
    </font>
    <font>
      <b/>
      <sz val="11"/>
      <name val="Arial"/>
      <family val="0"/>
    </font>
    <font>
      <b/>
      <sz val="8"/>
      <name val="Tahoma"/>
      <family val="0"/>
    </font>
    <font>
      <sz val="10"/>
      <name val="Tahoma"/>
      <family val="2"/>
    </font>
    <font>
      <b/>
      <u val="single"/>
      <sz val="11"/>
      <name val="Arial"/>
      <family val="2"/>
    </font>
    <font>
      <b/>
      <sz val="10"/>
      <color indexed="12"/>
      <name val="Arial"/>
      <family val="2"/>
    </font>
    <font>
      <sz val="8"/>
      <name val="Tahoma"/>
      <family val="0"/>
    </font>
    <font>
      <b/>
      <sz val="10"/>
      <name val="Arial"/>
      <family val="2"/>
    </font>
    <font>
      <sz val="10"/>
      <color indexed="12"/>
      <name val="Arial"/>
      <family val="0"/>
    </font>
    <font>
      <b/>
      <sz val="8"/>
      <color indexed="12"/>
      <name val="Arial"/>
      <family val="2"/>
    </font>
    <font>
      <u val="single"/>
      <sz val="10"/>
      <color indexed="12"/>
      <name val="Arial"/>
      <family val="0"/>
    </font>
    <font>
      <b/>
      <u val="single"/>
      <sz val="10"/>
      <color indexed="10"/>
      <name val="Arial"/>
      <family val="2"/>
    </font>
    <font>
      <b/>
      <u val="single"/>
      <sz val="11"/>
      <color indexed="10"/>
      <name val="Arial"/>
      <family val="2"/>
    </font>
    <font>
      <u val="single"/>
      <sz val="10"/>
      <color indexed="36"/>
      <name val="Arial"/>
      <family val="0"/>
    </font>
    <font>
      <sz val="9"/>
      <name val="Arial"/>
      <family val="0"/>
    </font>
    <font>
      <sz val="3"/>
      <name val="Tahoma"/>
      <family val="2"/>
    </font>
    <font>
      <sz val="7"/>
      <name val="Arial"/>
      <family val="0"/>
    </font>
    <font>
      <sz val="9"/>
      <name val="Tahoma"/>
      <family val="2"/>
    </font>
    <font>
      <sz val="10"/>
      <color indexed="9"/>
      <name val="Arial"/>
      <family val="0"/>
    </font>
    <font>
      <b/>
      <sz val="12"/>
      <color indexed="12"/>
      <name val="Arial"/>
      <family val="0"/>
    </font>
    <font>
      <b/>
      <sz val="11"/>
      <color indexed="12"/>
      <name val="Arial"/>
      <family val="0"/>
    </font>
    <font>
      <b/>
      <sz val="14"/>
      <color indexed="17"/>
      <name val="Arial"/>
      <family val="2"/>
    </font>
    <font>
      <sz val="10"/>
      <color indexed="17"/>
      <name val="Arial"/>
      <family val="2"/>
    </font>
    <font>
      <b/>
      <sz val="16"/>
      <color indexed="17"/>
      <name val="Arial"/>
      <family val="2"/>
    </font>
    <font>
      <sz val="16"/>
      <color indexed="17"/>
      <name val="Arial"/>
      <family val="2"/>
    </font>
    <font>
      <b/>
      <u val="single"/>
      <sz val="12"/>
      <color indexed="10"/>
      <name val="Arial"/>
      <family val="2"/>
    </font>
    <font>
      <b/>
      <sz val="9"/>
      <name val="Tahoma"/>
      <family val="0"/>
    </font>
    <font>
      <b/>
      <sz val="10.5"/>
      <color indexed="12"/>
      <name val="Arial"/>
      <family val="2"/>
    </font>
    <font>
      <sz val="11"/>
      <name val="Arial"/>
      <family val="0"/>
    </font>
    <font>
      <b/>
      <i/>
      <sz val="11"/>
      <color indexed="17"/>
      <name val="Arial"/>
      <family val="2"/>
    </font>
    <font>
      <b/>
      <sz val="11"/>
      <color indexed="17"/>
      <name val="Arial"/>
      <family val="2"/>
    </font>
    <font>
      <i/>
      <sz val="8"/>
      <name val="Arial"/>
      <family val="2"/>
    </font>
    <font>
      <u val="single"/>
      <sz val="10"/>
      <name val="Arial"/>
      <family val="2"/>
    </font>
    <font>
      <i/>
      <sz val="9"/>
      <name val="Arial"/>
      <family val="2"/>
    </font>
    <font>
      <sz val="8.5"/>
      <name val="Arial"/>
      <family val="2"/>
    </font>
    <font>
      <b/>
      <sz val="12"/>
      <color indexed="10"/>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34">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2" fillId="0" borderId="1" xfId="0" applyFont="1" applyFill="1" applyBorder="1" applyAlignment="1">
      <alignment horizontal="right" vertical="center"/>
    </xf>
    <xf numFmtId="0" fontId="6"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8" fillId="0" borderId="4" xfId="0" applyFont="1" applyBorder="1" applyAlignment="1">
      <alignment horizontal="right" vertical="center"/>
    </xf>
    <xf numFmtId="2" fontId="8" fillId="0" borderId="5" xfId="0" applyNumberFormat="1" applyFont="1" applyBorder="1" applyAlignment="1">
      <alignment horizontal="center" vertical="center"/>
    </xf>
    <xf numFmtId="0" fontId="8" fillId="0" borderId="1" xfId="0" applyFont="1" applyBorder="1" applyAlignment="1">
      <alignment horizontal="right" vertical="center"/>
    </xf>
    <xf numFmtId="2" fontId="8" fillId="0" borderId="0" xfId="0" applyNumberFormat="1" applyFont="1" applyBorder="1" applyAlignment="1">
      <alignment horizontal="center"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center" vertical="center"/>
    </xf>
    <xf numFmtId="2" fontId="8" fillId="0" borderId="6" xfId="0" applyNumberFormat="1" applyFont="1" applyBorder="1" applyAlignment="1">
      <alignment horizontal="center" vertical="center"/>
    </xf>
    <xf numFmtId="2" fontId="8" fillId="0" borderId="6" xfId="0" applyNumberFormat="1" applyFont="1" applyBorder="1" applyAlignment="1">
      <alignment vertical="center"/>
    </xf>
    <xf numFmtId="0" fontId="8" fillId="0" borderId="7" xfId="0" applyFont="1" applyBorder="1" applyAlignment="1">
      <alignment horizontal="right" vertical="center"/>
    </xf>
    <xf numFmtId="0" fontId="8" fillId="0" borderId="8" xfId="0" applyFont="1" applyBorder="1" applyAlignment="1">
      <alignment horizontal="center" vertical="center"/>
    </xf>
    <xf numFmtId="2" fontId="8" fillId="0" borderId="9" xfId="0" applyNumberFormat="1" applyFont="1" applyBorder="1" applyAlignment="1">
      <alignment horizontal="center" vertical="center"/>
    </xf>
    <xf numFmtId="2"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center"/>
    </xf>
    <xf numFmtId="0" fontId="12" fillId="0" borderId="0" xfId="2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ill="1" applyAlignment="1">
      <alignment vertical="center"/>
    </xf>
    <xf numFmtId="0" fontId="8" fillId="2" borderId="0" xfId="0" applyFont="1" applyFill="1" applyBorder="1" applyAlignment="1">
      <alignment vertical="center"/>
    </xf>
    <xf numFmtId="0" fontId="1" fillId="2" borderId="0" xfId="0" applyFont="1" applyFill="1" applyBorder="1" applyAlignment="1">
      <alignment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0" fillId="0" borderId="12" xfId="0" applyFont="1" applyBorder="1" applyAlignment="1">
      <alignment vertical="center"/>
    </xf>
    <xf numFmtId="0" fontId="15" fillId="0" borderId="6" xfId="0" applyFont="1" applyBorder="1" applyAlignment="1">
      <alignment horizontal="center" vertical="center"/>
    </xf>
    <xf numFmtId="0" fontId="0" fillId="0" borderId="13" xfId="0" applyFont="1" applyBorder="1" applyAlignment="1">
      <alignment vertical="center"/>
    </xf>
    <xf numFmtId="0" fontId="15" fillId="0" borderId="14" xfId="0" applyFont="1" applyBorder="1" applyAlignment="1">
      <alignment horizontal="center" vertical="center"/>
    </xf>
    <xf numFmtId="0" fontId="0" fillId="0" borderId="15" xfId="0" applyFont="1" applyBorder="1" applyAlignment="1">
      <alignment vertical="center"/>
    </xf>
    <xf numFmtId="0" fontId="15" fillId="0" borderId="16" xfId="0" applyFont="1" applyBorder="1" applyAlignment="1">
      <alignment horizontal="center" vertical="center"/>
    </xf>
    <xf numFmtId="0" fontId="0" fillId="0" borderId="1" xfId="0" applyFont="1" applyBorder="1" applyAlignment="1">
      <alignment vertical="center"/>
    </xf>
    <xf numFmtId="0" fontId="0" fillId="0" borderId="6"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horizontal="right" vertical="center"/>
    </xf>
    <xf numFmtId="2" fontId="0" fillId="0" borderId="5" xfId="0" applyNumberFormat="1" applyFont="1" applyBorder="1" applyAlignment="1">
      <alignment horizontal="center" vertical="center"/>
    </xf>
    <xf numFmtId="2" fontId="0" fillId="0" borderId="9" xfId="0" applyNumberFormat="1" applyFont="1" applyBorder="1" applyAlignment="1">
      <alignment horizontal="center" vertical="center"/>
    </xf>
    <xf numFmtId="0" fontId="0" fillId="0" borderId="1" xfId="0" applyFont="1" applyBorder="1" applyAlignment="1">
      <alignment horizontal="right" vertical="center"/>
    </xf>
    <xf numFmtId="2" fontId="0" fillId="0" borderId="0" xfId="0" applyNumberFormat="1"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horizontal="right" vertical="center"/>
    </xf>
    <xf numFmtId="2" fontId="0" fillId="0" borderId="6" xfId="0" applyNumberFormat="1" applyFont="1" applyBorder="1" applyAlignment="1">
      <alignment horizontal="center" vertical="center"/>
    </xf>
    <xf numFmtId="0" fontId="0" fillId="0" borderId="1" xfId="0" applyFont="1" applyFill="1" applyBorder="1" applyAlignment="1">
      <alignment horizontal="right" vertical="center"/>
    </xf>
    <xf numFmtId="2" fontId="0" fillId="0" borderId="6" xfId="0" applyNumberFormat="1" applyFont="1" applyBorder="1" applyAlignment="1">
      <alignment vertical="center"/>
    </xf>
    <xf numFmtId="0" fontId="0" fillId="0" borderId="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8" xfId="0" applyFont="1" applyBorder="1" applyAlignment="1">
      <alignment horizontal="center" vertical="center"/>
    </xf>
    <xf numFmtId="0" fontId="6" fillId="0" borderId="0" xfId="0" applyFont="1" applyBorder="1" applyAlignment="1">
      <alignment horizontal="center" vertical="center"/>
    </xf>
    <xf numFmtId="0" fontId="13" fillId="0" borderId="0" xfId="20" applyFont="1" applyBorder="1" applyAlignment="1">
      <alignment vertical="center"/>
    </xf>
    <xf numFmtId="0" fontId="8" fillId="0" borderId="12" xfId="0" applyFont="1" applyBorder="1" applyAlignment="1">
      <alignment vertical="center"/>
    </xf>
    <xf numFmtId="0" fontId="8" fillId="0" borderId="17" xfId="0" applyFont="1" applyBorder="1" applyAlignment="1">
      <alignment vertical="center"/>
    </xf>
    <xf numFmtId="0" fontId="9" fillId="0" borderId="0" xfId="0" applyFont="1" applyBorder="1" applyAlignment="1">
      <alignment horizontal="center"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3" xfId="0" applyFont="1" applyBorder="1" applyAlignment="1">
      <alignment vertical="center"/>
    </xf>
    <xf numFmtId="0" fontId="0" fillId="0" borderId="20" xfId="0" applyFont="1" applyBorder="1" applyAlignment="1">
      <alignment vertical="center"/>
    </xf>
    <xf numFmtId="0" fontId="17"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2" fontId="0" fillId="0" borderId="0" xfId="0" applyNumberFormat="1" applyFont="1" applyBorder="1" applyAlignment="1">
      <alignment vertical="center"/>
    </xf>
    <xf numFmtId="0" fontId="0" fillId="0" borderId="0" xfId="0"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 xfId="0" applyBorder="1" applyAlignment="1">
      <alignment vertical="center"/>
    </xf>
    <xf numFmtId="0" fontId="1" fillId="0" borderId="20" xfId="0" applyFont="1" applyBorder="1" applyAlignment="1">
      <alignment vertical="center"/>
    </xf>
    <xf numFmtId="0" fontId="1" fillId="0" borderId="3" xfId="0" applyFont="1" applyBorder="1" applyAlignment="1">
      <alignment vertical="center"/>
    </xf>
    <xf numFmtId="0" fontId="0" fillId="0" borderId="20" xfId="0" applyFont="1" applyBorder="1" applyAlignment="1">
      <alignment vertical="center"/>
    </xf>
    <xf numFmtId="0" fontId="8" fillId="0" borderId="3" xfId="0" applyFont="1" applyBorder="1" applyAlignment="1">
      <alignment horizontal="center" vertical="center"/>
    </xf>
    <xf numFmtId="0" fontId="1" fillId="0" borderId="3" xfId="0" applyFont="1" applyBorder="1" applyAlignment="1">
      <alignment horizontal="center" vertical="center"/>
    </xf>
    <xf numFmtId="0" fontId="0" fillId="0" borderId="21"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18" xfId="0" applyFont="1" applyBorder="1" applyAlignment="1">
      <alignment vertical="center"/>
    </xf>
    <xf numFmtId="0" fontId="0" fillId="0" borderId="11"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0" fillId="0" borderId="18" xfId="0" applyBorder="1" applyAlignment="1" applyProtection="1">
      <alignment/>
      <protection locked="0"/>
    </xf>
    <xf numFmtId="0" fontId="0" fillId="0" borderId="11"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3"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 xfId="0" applyBorder="1" applyAlignment="1" applyProtection="1">
      <alignment/>
      <protection locked="0"/>
    </xf>
    <xf numFmtId="0" fontId="0" fillId="0" borderId="22" xfId="0" applyBorder="1" applyAlignment="1" applyProtection="1">
      <alignment/>
      <protection locked="0"/>
    </xf>
    <xf numFmtId="0" fontId="0" fillId="3" borderId="9"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0" borderId="23" xfId="0" applyBorder="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0" xfId="0" applyFont="1" applyBorder="1" applyAlignment="1" applyProtection="1">
      <alignment/>
      <protection locked="0"/>
    </xf>
    <xf numFmtId="0" fontId="19" fillId="0" borderId="0" xfId="0" applyFont="1" applyAlignment="1" applyProtection="1">
      <alignment horizontal="left"/>
      <protection hidden="1"/>
    </xf>
    <xf numFmtId="0" fontId="19" fillId="0" borderId="0" xfId="0" applyFont="1" applyAlignment="1" applyProtection="1">
      <alignment horizontal="left" vertical="center"/>
      <protection hidden="1"/>
    </xf>
    <xf numFmtId="2" fontId="19" fillId="0" borderId="0" xfId="0" applyNumberFormat="1" applyFont="1" applyAlignment="1" applyProtection="1">
      <alignment horizontal="left"/>
      <protection hidden="1"/>
    </xf>
    <xf numFmtId="0" fontId="2" fillId="0" borderId="4" xfId="0" applyFont="1" applyBorder="1" applyAlignment="1">
      <alignment horizontal="right"/>
    </xf>
    <xf numFmtId="0" fontId="2" fillId="0" borderId="7" xfId="0" applyFont="1" applyBorder="1" applyAlignment="1">
      <alignment horizontal="right" vertical="top"/>
    </xf>
    <xf numFmtId="0" fontId="2" fillId="0" borderId="4" xfId="0" applyFont="1" applyBorder="1" applyAlignment="1">
      <alignment horizontal="right"/>
    </xf>
    <xf numFmtId="0" fontId="2" fillId="0" borderId="7" xfId="0" applyFont="1" applyBorder="1" applyAlignment="1">
      <alignment horizontal="right" vertical="top"/>
    </xf>
    <xf numFmtId="0" fontId="21" fillId="0" borderId="0" xfId="0" applyFont="1" applyBorder="1" applyAlignment="1">
      <alignment horizontal="left" vertical="center"/>
    </xf>
    <xf numFmtId="0" fontId="2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3" borderId="0" xfId="0" applyFont="1" applyFill="1" applyBorder="1" applyAlignment="1" applyProtection="1">
      <alignment horizontal="center" vertical="center"/>
      <protection locked="0"/>
    </xf>
    <xf numFmtId="2" fontId="0" fillId="0" borderId="0" xfId="0" applyNumberFormat="1" applyFont="1" applyBorder="1" applyAlignment="1">
      <alignment horizontal="center" vertical="center"/>
    </xf>
    <xf numFmtId="0" fontId="9"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pplyProtection="1">
      <alignment/>
      <protection locked="0"/>
    </xf>
    <xf numFmtId="0" fontId="24" fillId="0" borderId="0" xfId="0" applyFont="1" applyBorder="1" applyAlignment="1" applyProtection="1">
      <alignment/>
      <protection locked="0"/>
    </xf>
    <xf numFmtId="0" fontId="24" fillId="0" borderId="0" xfId="0" applyFont="1" applyBorder="1" applyAlignment="1">
      <alignment vertical="center"/>
    </xf>
    <xf numFmtId="0" fontId="25" fillId="0" borderId="0" xfId="0" applyFont="1" applyBorder="1" applyAlignment="1">
      <alignment vertical="center"/>
    </xf>
    <xf numFmtId="0" fontId="2" fillId="0" borderId="0" xfId="0" applyFont="1" applyBorder="1" applyAlignment="1">
      <alignment horizontal="right" vertical="top"/>
    </xf>
    <xf numFmtId="0" fontId="2" fillId="0" borderId="0" xfId="0" applyFont="1" applyFill="1" applyBorder="1" applyAlignment="1" applyProtection="1">
      <alignment horizontal="center" vertical="center"/>
      <protection locked="0"/>
    </xf>
    <xf numFmtId="0" fontId="2" fillId="0" borderId="0" xfId="0" applyFont="1" applyAlignment="1">
      <alignment horizontal="left" vertical="center"/>
    </xf>
    <xf numFmtId="0" fontId="21" fillId="0" borderId="0" xfId="0" applyFont="1" applyBorder="1" applyAlignment="1">
      <alignment vertical="center"/>
    </xf>
    <xf numFmtId="1" fontId="29" fillId="3" borderId="24" xfId="0" applyNumberFormat="1" applyFont="1" applyFill="1" applyBorder="1" applyAlignment="1" applyProtection="1">
      <alignment horizontal="center" vertical="center"/>
      <protection locked="0"/>
    </xf>
    <xf numFmtId="1" fontId="8"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8" fillId="0" borderId="0" xfId="0" applyFont="1" applyBorder="1" applyAlignment="1">
      <alignment horizontal="right" vertical="center"/>
    </xf>
    <xf numFmtId="0" fontId="12" fillId="0" borderId="20" xfId="20" applyFont="1" applyBorder="1" applyAlignment="1">
      <alignment vertical="center"/>
    </xf>
    <xf numFmtId="0" fontId="0" fillId="0" borderId="18"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0" xfId="0" applyFont="1" applyAlignment="1" applyProtection="1">
      <alignment vertical="center"/>
      <protection/>
    </xf>
    <xf numFmtId="0" fontId="0" fillId="0" borderId="20" xfId="0" applyFont="1" applyBorder="1" applyAlignment="1" applyProtection="1">
      <alignment vertical="center"/>
      <protection/>
    </xf>
    <xf numFmtId="0" fontId="2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3" xfId="0" applyFont="1" applyBorder="1" applyAlignment="1" applyProtection="1">
      <alignmen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21"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4" xfId="0" applyFont="1" applyBorder="1" applyAlignment="1" applyProtection="1">
      <alignment horizontal="right"/>
      <protection/>
    </xf>
    <xf numFmtId="0" fontId="2" fillId="0" borderId="1" xfId="0" applyFont="1" applyBorder="1" applyAlignment="1" applyProtection="1">
      <alignment horizontal="right" vertical="center"/>
      <protection/>
    </xf>
    <xf numFmtId="0" fontId="12" fillId="0" borderId="0" xfId="20" applyFont="1" applyBorder="1" applyAlignment="1" applyProtection="1">
      <alignment vertical="center"/>
      <protection/>
    </xf>
    <xf numFmtId="0" fontId="2" fillId="0" borderId="7" xfId="0" applyFont="1" applyBorder="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8" fillId="0" borderId="0" xfId="0" applyFont="1" applyBorder="1" applyAlignment="1" applyProtection="1">
      <alignment horizontal="center" vertical="center"/>
      <protection/>
    </xf>
    <xf numFmtId="1" fontId="29" fillId="0" borderId="24" xfId="0" applyNumberFormat="1" applyFont="1" applyFill="1" applyBorder="1" applyAlignment="1" applyProtection="1">
      <alignment horizontal="center" vertical="center"/>
      <protection/>
    </xf>
    <xf numFmtId="2" fontId="29" fillId="0" borderId="24" xfId="0" applyNumberFormat="1" applyFont="1" applyFill="1" applyBorder="1" applyAlignment="1" applyProtection="1">
      <alignment horizontal="center" vertical="center"/>
      <protection/>
    </xf>
    <xf numFmtId="176" fontId="29" fillId="0" borderId="24" xfId="0" applyNumberFormat="1" applyFont="1" applyBorder="1" applyAlignment="1" applyProtection="1">
      <alignment horizontal="center" vertical="center"/>
      <protection/>
    </xf>
    <xf numFmtId="2" fontId="29" fillId="0" borderId="24" xfId="0" applyNumberFormat="1" applyFont="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vertical="center"/>
      <protection/>
    </xf>
    <xf numFmtId="0" fontId="0" fillId="0" borderId="2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0" xfId="0" applyFont="1" applyAlignment="1" applyProtection="1">
      <alignment horizontal="center" vertical="center"/>
      <protection/>
    </xf>
    <xf numFmtId="0" fontId="32" fillId="0" borderId="0" xfId="0" applyFont="1" applyBorder="1" applyAlignment="1" applyProtection="1">
      <alignment horizontal="center" vertical="center"/>
      <protection/>
    </xf>
    <xf numFmtId="176" fontId="0" fillId="0" borderId="24"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left" vertical="center"/>
      <protection/>
    </xf>
    <xf numFmtId="176" fontId="34"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8" fillId="0" borderId="5" xfId="0" applyFont="1" applyBorder="1" applyAlignment="1">
      <alignment horizontal="left" vertical="center"/>
    </xf>
    <xf numFmtId="176" fontId="29" fillId="0" borderId="24" xfId="0" applyNumberFormat="1" applyFont="1" applyBorder="1" applyAlignment="1" applyProtection="1">
      <alignment horizontal="center" vertical="center"/>
      <protection/>
    </xf>
    <xf numFmtId="176" fontId="0" fillId="0" borderId="24" xfId="0" applyNumberFormat="1" applyFont="1" applyBorder="1" applyAlignment="1" applyProtection="1">
      <alignment horizontal="center" vertical="center"/>
      <protection/>
    </xf>
    <xf numFmtId="0" fontId="24" fillId="0" borderId="0" xfId="0" applyFont="1" applyBorder="1" applyAlignment="1">
      <alignment horizontal="center" vertical="center"/>
    </xf>
    <xf numFmtId="0" fontId="9" fillId="0" borderId="0" xfId="0" applyFont="1" applyBorder="1" applyAlignment="1">
      <alignment horizontal="left" vertical="center"/>
    </xf>
    <xf numFmtId="0" fontId="31" fillId="0" borderId="2" xfId="0" applyFont="1" applyBorder="1" applyAlignment="1">
      <alignment horizontal="right" vertical="center"/>
    </xf>
    <xf numFmtId="0" fontId="31" fillId="0" borderId="22" xfId="0" applyFont="1" applyBorder="1" applyAlignment="1">
      <alignment horizontal="right" vertical="center"/>
    </xf>
    <xf numFmtId="0" fontId="24" fillId="0" borderId="0" xfId="0" applyFont="1" applyBorder="1" applyAlignment="1">
      <alignment horizontal="left" vertical="center"/>
    </xf>
    <xf numFmtId="0" fontId="21" fillId="0" borderId="2" xfId="0" applyFont="1" applyFill="1" applyBorder="1" applyAlignment="1" applyProtection="1">
      <alignment horizontal="left" vertical="center"/>
      <protection/>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8" fillId="0" borderId="4" xfId="0" applyFont="1" applyBorder="1" applyAlignment="1">
      <alignment horizontal="left" vertical="center"/>
    </xf>
    <xf numFmtId="0" fontId="21" fillId="0" borderId="10" xfId="0" applyFont="1" applyBorder="1" applyAlignment="1">
      <alignment horizontal="left" vertical="center"/>
    </xf>
    <xf numFmtId="0" fontId="8" fillId="0" borderId="10" xfId="0" applyFont="1" applyBorder="1" applyAlignment="1">
      <alignment horizontal="center" vertical="center"/>
    </xf>
    <xf numFmtId="0" fontId="6" fillId="0" borderId="10" xfId="0" applyFont="1" applyBorder="1" applyAlignment="1">
      <alignment horizontal="center" vertical="center"/>
    </xf>
    <xf numFmtId="0" fontId="26" fillId="0" borderId="0" xfId="2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6" fillId="0" borderId="0" xfId="20" applyFont="1" applyBorder="1" applyAlignment="1" applyProtection="1">
      <alignment horizontal="center"/>
      <protection locked="0"/>
    </xf>
    <xf numFmtId="0" fontId="5" fillId="0" borderId="0" xfId="0" applyFont="1" applyAlignment="1" applyProtection="1">
      <alignment horizontal="center"/>
      <protection hidden="1"/>
    </xf>
    <xf numFmtId="176" fontId="0" fillId="0" borderId="24" xfId="0" applyNumberFormat="1" applyFont="1" applyFill="1" applyBorder="1" applyAlignment="1" applyProtection="1">
      <alignment horizontal="center" vertical="center"/>
      <protection locked="0"/>
    </xf>
    <xf numFmtId="176" fontId="0" fillId="0" borderId="24" xfId="0" applyNumberFormat="1" applyFont="1" applyBorder="1" applyAlignment="1" applyProtection="1">
      <alignment horizontal="center" vertical="center"/>
      <protection locked="0"/>
    </xf>
    <xf numFmtId="176" fontId="32" fillId="0" borderId="11" xfId="0" applyNumberFormat="1" applyFont="1" applyFill="1" applyBorder="1" applyAlignment="1" applyProtection="1">
      <alignment horizontal="center" vertical="center"/>
      <protection/>
    </xf>
    <xf numFmtId="176" fontId="32" fillId="0" borderId="11" xfId="0" applyNumberFormat="1" applyFont="1" applyFill="1" applyBorder="1" applyAlignment="1" applyProtection="1">
      <alignment horizontal="center" vertical="center"/>
      <protection/>
    </xf>
    <xf numFmtId="176" fontId="32" fillId="0" borderId="0"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9" fillId="3" borderId="25" xfId="0" applyFont="1" applyFill="1" applyBorder="1" applyAlignment="1" applyProtection="1">
      <alignment horizontal="center" vertical="center"/>
      <protection locked="0"/>
    </xf>
    <xf numFmtId="1" fontId="29" fillId="3" borderId="26" xfId="0" applyNumberFormat="1" applyFont="1" applyFill="1" applyBorder="1" applyAlignment="1" applyProtection="1">
      <alignment horizontal="center" vertical="center"/>
      <protection locked="0"/>
    </xf>
    <xf numFmtId="1" fontId="29" fillId="3" borderId="27" xfId="0" applyNumberFormat="1" applyFont="1" applyFill="1" applyBorder="1" applyAlignment="1" applyProtection="1">
      <alignment horizontal="center" vertical="center"/>
      <protection locked="0"/>
    </xf>
    <xf numFmtId="1" fontId="29" fillId="0" borderId="28" xfId="0" applyNumberFormat="1" applyFont="1" applyFill="1" applyBorder="1" applyAlignment="1" applyProtection="1">
      <alignment horizontal="center" vertical="center"/>
      <protection/>
    </xf>
    <xf numFmtId="0" fontId="29" fillId="3" borderId="29" xfId="0" applyFont="1" applyFill="1" applyBorder="1" applyAlignment="1" applyProtection="1">
      <alignment horizontal="center" vertical="center"/>
      <protection locked="0"/>
    </xf>
    <xf numFmtId="1" fontId="29" fillId="3" borderId="30" xfId="0" applyNumberFormat="1" applyFont="1" applyFill="1" applyBorder="1" applyAlignment="1" applyProtection="1">
      <alignment horizontal="center" vertical="center"/>
      <protection locked="0"/>
    </xf>
    <xf numFmtId="0" fontId="29" fillId="3" borderId="31" xfId="0" applyFont="1" applyFill="1" applyBorder="1" applyAlignment="1" applyProtection="1">
      <alignment horizontal="center" vertical="center"/>
      <protection locked="0"/>
    </xf>
    <xf numFmtId="1" fontId="29" fillId="3" borderId="32" xfId="0" applyNumberFormat="1" applyFont="1" applyFill="1" applyBorder="1" applyAlignment="1" applyProtection="1">
      <alignment horizontal="center" vertical="center"/>
      <protection locked="0"/>
    </xf>
    <xf numFmtId="1" fontId="29" fillId="3" borderId="33"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176" fontId="35" fillId="0" borderId="0" xfId="0" applyNumberFormat="1" applyFont="1" applyFill="1" applyBorder="1" applyAlignment="1" applyProtection="1">
      <alignment horizontal="left" vertical="center"/>
      <protection/>
    </xf>
    <xf numFmtId="0" fontId="9" fillId="0" borderId="0" xfId="0" applyFont="1" applyBorder="1" applyAlignment="1" applyProtection="1">
      <alignment horizontal="center" vertical="center"/>
      <protection/>
    </xf>
    <xf numFmtId="0" fontId="11" fillId="0" borderId="0" xfId="20" applyAlignment="1">
      <alignment/>
    </xf>
    <xf numFmtId="0" fontId="36" fillId="0" borderId="0" xfId="20" applyFont="1" applyBorder="1" applyAlignment="1" applyProtection="1">
      <alignment horizontal="left" vertical="center"/>
      <protection/>
    </xf>
    <xf numFmtId="0" fontId="9" fillId="0" borderId="0" xfId="0" applyFont="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075"/>
          <c:w val="0.922"/>
          <c:h val="0.922"/>
        </c:manualLayout>
      </c:layout>
      <c:lineChart>
        <c:grouping val="standard"/>
        <c:varyColors val="0"/>
        <c:ser>
          <c:idx val="1"/>
          <c:order val="0"/>
          <c:tx>
            <c:v>Apparent Magnitude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Tables!$C$11:$CX$11</c:f>
              <c:numCache/>
            </c:numRef>
          </c:cat>
          <c:val>
            <c:numRef>
              <c:f>Tables!$C$19:$CX$19</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12785287"/>
        <c:axId val="47958720"/>
      </c:lineChart>
      <c:lineChart>
        <c:grouping val="standard"/>
        <c:varyColors val="0"/>
        <c:ser>
          <c:idx val="0"/>
          <c:order val="1"/>
          <c:tx>
            <c:v>Apparent Surface Brightness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Tables!$C$21:$CX$21</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28975297"/>
        <c:axId val="59451082"/>
      </c:lineChart>
      <c:catAx>
        <c:axId val="12785287"/>
        <c:scaling>
          <c:orientation val="minMax"/>
        </c:scaling>
        <c:axPos val="b"/>
        <c:title>
          <c:tx>
            <c:rich>
              <a:bodyPr vert="horz" rot="0" anchor="ctr"/>
              <a:lstStyle/>
              <a:p>
                <a:pPr algn="ctr">
                  <a:defRPr/>
                </a:pPr>
                <a:r>
                  <a:rPr lang="en-US" cap="none" sz="1000" b="1" i="0" u="none" baseline="0">
                    <a:latin typeface="Arial"/>
                    <a:ea typeface="Arial"/>
                    <a:cs typeface="Arial"/>
                  </a:rPr>
                  <a:t>Magnification</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47958720"/>
        <c:crosses val="autoZero"/>
        <c:auto val="1"/>
        <c:lblOffset val="100"/>
        <c:tickLblSkip val="10"/>
        <c:tickMarkSkip val="5"/>
        <c:noMultiLvlLbl val="0"/>
      </c:catAx>
      <c:valAx>
        <c:axId val="47958720"/>
        <c:scaling>
          <c:orientation val="minMax"/>
        </c:scaling>
        <c:axPos val="l"/>
        <c:title>
          <c:tx>
            <c:rich>
              <a:bodyPr vert="horz" rot="-5400000" anchor="ctr"/>
              <a:lstStyle/>
              <a:p>
                <a:pPr algn="ctr">
                  <a:defRPr/>
                </a:pPr>
                <a:r>
                  <a:rPr lang="en-US" cap="none" sz="1000" b="1" i="0" u="none" baseline="0">
                    <a:latin typeface="Arial"/>
                    <a:ea typeface="Arial"/>
                    <a:cs typeface="Arial"/>
                  </a:rPr>
                  <a:t>Apparent Magnitude [mag]</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12785287"/>
        <c:crossesAt val="1"/>
        <c:crossBetween val="between"/>
        <c:dispUnits/>
      </c:valAx>
      <c:catAx>
        <c:axId val="28975297"/>
        <c:scaling>
          <c:orientation val="minMax"/>
        </c:scaling>
        <c:axPos val="b"/>
        <c:delete val="1"/>
        <c:majorTickMark val="in"/>
        <c:minorTickMark val="none"/>
        <c:tickLblPos val="nextTo"/>
        <c:crossAx val="59451082"/>
        <c:crosses val="autoZero"/>
        <c:auto val="1"/>
        <c:lblOffset val="100"/>
        <c:tickLblSkip val="1"/>
        <c:noMultiLvlLbl val="0"/>
      </c:catAx>
      <c:valAx>
        <c:axId val="59451082"/>
        <c:scaling>
          <c:orientation val="minMax"/>
        </c:scaling>
        <c:axPos val="l"/>
        <c:title>
          <c:tx>
            <c:rich>
              <a:bodyPr vert="horz" rot="-5400000" anchor="ctr"/>
              <a:lstStyle/>
              <a:p>
                <a:pPr algn="ctr">
                  <a:defRPr/>
                </a:pPr>
                <a:r>
                  <a:rPr lang="en-US" cap="none" sz="1000" b="1" i="0" u="none" baseline="0">
                    <a:latin typeface="Arial"/>
                    <a:ea typeface="Arial"/>
                    <a:cs typeface="Arial"/>
                  </a:rPr>
                  <a:t>Apparent Surface Brightness [mag]</a:t>
                </a:r>
              </a:p>
            </c:rich>
          </c:tx>
          <c:layout/>
          <c:overlay val="0"/>
          <c:spPr>
            <a:noFill/>
            <a:ln>
              <a:noFill/>
            </a:ln>
          </c:spPr>
        </c:title>
        <c:delete val="0"/>
        <c:numFmt formatCode="General" sourceLinked="1"/>
        <c:majorTickMark val="in"/>
        <c:minorTickMark val="none"/>
        <c:tickLblPos val="nextTo"/>
        <c:crossAx val="28975297"/>
        <c:crosses val="max"/>
        <c:crossBetween val="between"/>
        <c:dispUnits/>
      </c:valAx>
      <c:spPr>
        <a:noFill/>
        <a:ln w="12700">
          <a:solidFill>
            <a:srgbClr val="808080"/>
          </a:solidFill>
        </a:ln>
      </c:spPr>
    </c:plotArea>
    <c:legend>
      <c:legendPos val="r"/>
      <c:layout>
        <c:manualLayout>
          <c:xMode val="edge"/>
          <c:yMode val="edge"/>
          <c:x val="0.6315"/>
          <c:y val="0.72325"/>
          <c:w val="0.28025"/>
          <c:h val="0.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11.emf"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10.emf" /><Relationship Id="rId9" Type="http://schemas.openxmlformats.org/officeDocument/2006/relationships/image" Target="../media/image9.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21</xdr:col>
      <xdr:colOff>104775</xdr:colOff>
      <xdr:row>52</xdr:row>
      <xdr:rowOff>142875</xdr:rowOff>
    </xdr:to>
    <xdr:graphicFrame>
      <xdr:nvGraphicFramePr>
        <xdr:cNvPr id="1" name="Chart 14"/>
        <xdr:cNvGraphicFramePr/>
      </xdr:nvGraphicFramePr>
      <xdr:xfrm>
        <a:off x="171450" y="4362450"/>
        <a:ext cx="8382000" cy="4352925"/>
      </xdr:xfrm>
      <a:graphic>
        <a:graphicData uri="http://schemas.openxmlformats.org/drawingml/2006/chart">
          <c:chart xmlns:c="http://schemas.openxmlformats.org/drawingml/2006/chart" r:id="rId1"/>
        </a:graphicData>
      </a:graphic>
    </xdr:graphicFrame>
    <xdr:clientData/>
  </xdr:twoCellAnchor>
  <xdr:twoCellAnchor>
    <xdr:from>
      <xdr:col>17</xdr:col>
      <xdr:colOff>133350</xdr:colOff>
      <xdr:row>9</xdr:row>
      <xdr:rowOff>114300</xdr:rowOff>
    </xdr:from>
    <xdr:to>
      <xdr:col>22</xdr:col>
      <xdr:colOff>133350</xdr:colOff>
      <xdr:row>9</xdr:row>
      <xdr:rowOff>114300</xdr:rowOff>
    </xdr:to>
    <xdr:sp>
      <xdr:nvSpPr>
        <xdr:cNvPr id="2" name="Line 16"/>
        <xdr:cNvSpPr>
          <a:spLocks/>
        </xdr:cNvSpPr>
      </xdr:nvSpPr>
      <xdr:spPr>
        <a:xfrm>
          <a:off x="7286625" y="1724025"/>
          <a:ext cx="1619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vmlDrawing" Target="../drawings/vmlDrawing5.vm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showGridLines="0" tabSelected="1" workbookViewId="0" topLeftCell="A1">
      <selection activeCell="B30" sqref="B30"/>
    </sheetView>
  </sheetViews>
  <sheetFormatPr defaultColWidth="9.140625" defaultRowHeight="13.5" customHeight="1"/>
  <cols>
    <col min="1" max="1" width="7.140625" style="2" customWidth="1"/>
    <col min="2" max="2" width="40.28125" style="2" customWidth="1"/>
    <col min="3" max="3" width="7.421875" style="2" customWidth="1"/>
    <col min="4" max="4" width="7.7109375" style="3" customWidth="1"/>
    <col min="5" max="5" width="45.7109375" style="2" customWidth="1"/>
    <col min="6" max="6" width="9.28125" style="2" customWidth="1"/>
    <col min="7" max="7" width="6.7109375" style="2" customWidth="1"/>
    <col min="8" max="8" width="5.28125" style="2" customWidth="1"/>
    <col min="9" max="9" width="0.71875" style="2" customWidth="1"/>
    <col min="10" max="16384" width="9.140625" style="2" customWidth="1"/>
  </cols>
  <sheetData>
    <row r="1" spans="1:9" ht="7.5" customHeight="1">
      <c r="A1" s="78"/>
      <c r="B1" s="79"/>
      <c r="C1" s="79"/>
      <c r="D1" s="80"/>
      <c r="E1" s="79"/>
      <c r="F1" s="79"/>
      <c r="G1" s="79"/>
      <c r="H1" s="79"/>
      <c r="I1" s="81"/>
    </row>
    <row r="2" spans="1:9" s="1" customFormat="1" ht="16.5" customHeight="1">
      <c r="A2" s="82"/>
      <c r="B2" s="210" t="s">
        <v>12</v>
      </c>
      <c r="C2" s="210"/>
      <c r="D2" s="11"/>
      <c r="E2" s="211" t="s">
        <v>78</v>
      </c>
      <c r="F2" s="211"/>
      <c r="G2" s="211"/>
      <c r="H2" s="211"/>
      <c r="I2" s="83"/>
    </row>
    <row r="3" spans="1:9" ht="16.5" customHeight="1">
      <c r="A3" s="84"/>
      <c r="B3" s="214" t="s">
        <v>85</v>
      </c>
      <c r="C3" s="214"/>
      <c r="D3" s="7"/>
      <c r="E3" s="211" t="s">
        <v>77</v>
      </c>
      <c r="F3" s="211"/>
      <c r="G3" s="211"/>
      <c r="H3" s="211"/>
      <c r="I3" s="8"/>
    </row>
    <row r="4" spans="1:9" ht="13.5" customHeight="1">
      <c r="A4" s="84"/>
      <c r="C4" s="7"/>
      <c r="D4" s="7"/>
      <c r="E4" s="143" t="s">
        <v>114</v>
      </c>
      <c r="F4" s="144"/>
      <c r="G4" s="144"/>
      <c r="H4" s="144"/>
      <c r="I4" s="8"/>
    </row>
    <row r="5" spans="1:9" ht="13.5" customHeight="1">
      <c r="A5" s="84"/>
      <c r="B5" s="156" t="s">
        <v>80</v>
      </c>
      <c r="C5" s="73"/>
      <c r="D5" s="7"/>
      <c r="E5" s="10"/>
      <c r="F5" s="7"/>
      <c r="G5" s="12"/>
      <c r="H5" s="7"/>
      <c r="I5" s="8"/>
    </row>
    <row r="6" spans="1:9" ht="13.5" customHeight="1">
      <c r="A6" s="84"/>
      <c r="B6" s="7"/>
      <c r="C6" s="7"/>
      <c r="D6" s="77"/>
      <c r="E6" s="7"/>
      <c r="F6" s="7"/>
      <c r="G6" s="7"/>
      <c r="H6" s="7"/>
      <c r="I6" s="8"/>
    </row>
    <row r="7" spans="1:9" ht="15" customHeight="1" thickBot="1">
      <c r="A7" s="84"/>
      <c r="B7" s="141" t="s">
        <v>5</v>
      </c>
      <c r="C7" s="86"/>
      <c r="D7" s="7"/>
      <c r="E7" s="142" t="s">
        <v>23</v>
      </c>
      <c r="F7" s="26"/>
      <c r="G7" s="7"/>
      <c r="H7" s="7"/>
      <c r="I7" s="8"/>
    </row>
    <row r="8" spans="1:9" ht="19.5" customHeight="1">
      <c r="A8" s="84"/>
      <c r="B8" s="137" t="s">
        <v>10</v>
      </c>
      <c r="C8" s="110">
        <v>250</v>
      </c>
      <c r="D8" s="7"/>
      <c r="E8" s="13" t="s">
        <v>119</v>
      </c>
      <c r="F8" s="14">
        <f>IF(C10="","",57.3*2*ATAN(Data!C8/(2*Main!C9)))</f>
        <v>2.1866845814996947</v>
      </c>
      <c r="G8" s="24"/>
      <c r="H8" s="7"/>
      <c r="I8" s="8"/>
    </row>
    <row r="9" spans="1:9" ht="15" customHeight="1">
      <c r="A9" s="84"/>
      <c r="B9" s="4" t="s">
        <v>0</v>
      </c>
      <c r="C9" s="111">
        <v>1200</v>
      </c>
      <c r="D9" s="7"/>
      <c r="E9" s="15" t="s">
        <v>120</v>
      </c>
      <c r="F9" s="16">
        <f>IF(C15="","",57.3*2*ATAN(C15/(2*C9)))</f>
        <v>1.0504705777565053</v>
      </c>
      <c r="G9" s="17"/>
      <c r="H9" s="7"/>
      <c r="I9" s="8"/>
    </row>
    <row r="10" spans="1:9" ht="15" customHeight="1">
      <c r="A10" s="84"/>
      <c r="B10" s="5" t="s">
        <v>74</v>
      </c>
      <c r="C10" s="111">
        <v>2</v>
      </c>
      <c r="D10" s="7"/>
      <c r="E10" s="18"/>
      <c r="F10" s="16"/>
      <c r="G10" s="17"/>
      <c r="H10" s="7"/>
      <c r="I10" s="8"/>
    </row>
    <row r="11" spans="1:9" ht="15" customHeight="1">
      <c r="A11" s="84"/>
      <c r="B11" s="4" t="s">
        <v>2</v>
      </c>
      <c r="C11" s="111">
        <v>65</v>
      </c>
      <c r="D11" s="7"/>
      <c r="E11" s="15" t="s">
        <v>6</v>
      </c>
      <c r="F11" s="162">
        <f>IF(C11="","",IF(C10="","",(F8/C11)*C9))</f>
        <v>40.36956150460975</v>
      </c>
      <c r="G11" s="19"/>
      <c r="H11" s="7"/>
      <c r="I11" s="8"/>
    </row>
    <row r="12" spans="1:9" ht="18" customHeight="1" thickBot="1">
      <c r="A12" s="84"/>
      <c r="B12" s="138" t="s">
        <v>1</v>
      </c>
      <c r="C12" s="112">
        <v>6.5</v>
      </c>
      <c r="D12" s="7"/>
      <c r="E12" s="15" t="s">
        <v>84</v>
      </c>
      <c r="F12" s="162">
        <f>IF(C12="","",C12*C9/Data!C6)</f>
        <v>31.2</v>
      </c>
      <c r="G12" s="19"/>
      <c r="H12" s="7"/>
      <c r="I12" s="8"/>
    </row>
    <row r="13" spans="1:9" ht="15" customHeight="1">
      <c r="A13" s="84"/>
      <c r="B13" s="7"/>
      <c r="C13" s="87"/>
      <c r="D13" s="7"/>
      <c r="E13" s="18"/>
      <c r="F13" s="16"/>
      <c r="G13" s="17"/>
      <c r="H13" s="7"/>
      <c r="I13" s="8"/>
    </row>
    <row r="14" spans="1:9" ht="15" customHeight="1" thickBot="1">
      <c r="A14" s="84"/>
      <c r="B14" s="141" t="s">
        <v>13</v>
      </c>
      <c r="C14" s="87"/>
      <c r="D14" s="26"/>
      <c r="E14" s="15" t="s">
        <v>87</v>
      </c>
      <c r="F14" s="162">
        <f>IF(C16="","",C16+LOG(((Data!C6/Main!C12)^2),2.51))</f>
        <v>14.431603039377615</v>
      </c>
      <c r="G14" s="20"/>
      <c r="H14" s="7"/>
      <c r="I14" s="8"/>
    </row>
    <row r="15" spans="1:9" ht="17.25" customHeight="1">
      <c r="A15" s="84"/>
      <c r="B15" s="139" t="s">
        <v>21</v>
      </c>
      <c r="C15" s="110">
        <v>22</v>
      </c>
      <c r="D15" s="26"/>
      <c r="E15" s="18"/>
      <c r="F15" s="16"/>
      <c r="G15" s="17"/>
      <c r="H15" s="88"/>
      <c r="I15" s="8"/>
    </row>
    <row r="16" spans="1:9" ht="15" customHeight="1">
      <c r="A16" s="84"/>
      <c r="B16" s="9" t="s">
        <v>3</v>
      </c>
      <c r="C16" s="111">
        <v>6.5</v>
      </c>
      <c r="D16" s="26"/>
      <c r="E16" s="15" t="s">
        <v>83</v>
      </c>
      <c r="F16" s="159">
        <f>2*Data!C6</f>
        <v>500</v>
      </c>
      <c r="G16" s="21"/>
      <c r="H16" s="88"/>
      <c r="I16" s="8"/>
    </row>
    <row r="17" spans="1:9" ht="15" customHeight="1">
      <c r="A17" s="84"/>
      <c r="B17" s="9" t="s">
        <v>14</v>
      </c>
      <c r="C17" s="111">
        <v>3</v>
      </c>
      <c r="D17" s="26"/>
      <c r="E17" s="15" t="s">
        <v>86</v>
      </c>
      <c r="F17" s="162">
        <f>C9/F16</f>
        <v>2.4</v>
      </c>
      <c r="G17" s="17"/>
      <c r="H17" s="88"/>
      <c r="I17" s="8"/>
    </row>
    <row r="18" spans="1:9" ht="15" customHeight="1" thickBot="1">
      <c r="A18" s="84"/>
      <c r="B18" s="140" t="s">
        <v>55</v>
      </c>
      <c r="C18" s="112">
        <v>10</v>
      </c>
      <c r="D18" s="26"/>
      <c r="E18" s="15" t="s">
        <v>121</v>
      </c>
      <c r="F18" s="162">
        <f>C9/(C8/2)</f>
        <v>9.6</v>
      </c>
      <c r="G18" s="17"/>
      <c r="H18" s="7"/>
      <c r="I18" s="8"/>
    </row>
    <row r="19" spans="1:9" ht="15" customHeight="1">
      <c r="A19" s="84"/>
      <c r="B19" s="154"/>
      <c r="C19" s="155"/>
      <c r="D19" s="26"/>
      <c r="E19" s="18"/>
      <c r="F19" s="16"/>
      <c r="G19" s="17"/>
      <c r="H19" s="7"/>
      <c r="I19" s="8"/>
    </row>
    <row r="20" spans="1:9" ht="15" customHeight="1">
      <c r="A20" s="84"/>
      <c r="D20" s="26"/>
      <c r="E20" s="15" t="s">
        <v>122</v>
      </c>
      <c r="F20" s="16">
        <f>3600*57.3*ASIN(1.22*((0.555/1000)/Data!C6))</f>
        <v>0.558688752000683</v>
      </c>
      <c r="G20" s="19"/>
      <c r="H20" s="7"/>
      <c r="I20" s="8"/>
    </row>
    <row r="21" spans="1:9" ht="15" customHeight="1">
      <c r="A21" s="84"/>
      <c r="B21" s="7"/>
      <c r="C21" s="7"/>
      <c r="D21" s="26"/>
      <c r="E21" s="15" t="s">
        <v>124</v>
      </c>
      <c r="F21" s="159">
        <f>IF(C17="","",Data!C10/Main!F20)</f>
        <v>322.1829674490743</v>
      </c>
      <c r="G21" s="19"/>
      <c r="H21" s="7"/>
      <c r="I21" s="8"/>
    </row>
    <row r="22" spans="1:9" ht="15" customHeight="1">
      <c r="A22" s="84"/>
      <c r="B22" s="7"/>
      <c r="C22" s="7"/>
      <c r="D22" s="26"/>
      <c r="E22" s="49"/>
      <c r="F22" s="26"/>
      <c r="G22" s="50"/>
      <c r="H22" s="7"/>
      <c r="I22" s="8"/>
    </row>
    <row r="23" spans="1:9" ht="15" customHeight="1" thickBot="1">
      <c r="A23" s="84"/>
      <c r="B23" s="7"/>
      <c r="C23" s="7"/>
      <c r="D23" s="26"/>
      <c r="E23" s="22" t="s">
        <v>123</v>
      </c>
      <c r="F23" s="25">
        <f>IF(C18="","",C18-LOG((C8^2)/(C12^2),2.51))</f>
        <v>2.068396960622385</v>
      </c>
      <c r="G23" s="23"/>
      <c r="H23" s="7"/>
      <c r="I23" s="8"/>
    </row>
    <row r="24" spans="1:9" ht="15" customHeight="1">
      <c r="A24" s="84"/>
      <c r="B24" s="74" t="s">
        <v>26</v>
      </c>
      <c r="C24" s="26" t="s">
        <v>8</v>
      </c>
      <c r="D24" s="26"/>
      <c r="H24" s="7"/>
      <c r="I24" s="8"/>
    </row>
    <row r="25" spans="1:9" ht="15" customHeight="1">
      <c r="A25" s="84"/>
      <c r="B25" s="7"/>
      <c r="C25" s="26"/>
      <c r="D25" s="26"/>
      <c r="E25" s="7"/>
      <c r="F25" s="7"/>
      <c r="G25" s="7"/>
      <c r="H25" s="7"/>
      <c r="I25" s="8"/>
    </row>
    <row r="26" spans="1:9" ht="15" customHeight="1">
      <c r="A26" s="84"/>
      <c r="B26" s="74" t="s">
        <v>25</v>
      </c>
      <c r="C26" s="26" t="s">
        <v>8</v>
      </c>
      <c r="D26" s="26"/>
      <c r="E26" s="163" t="s">
        <v>117</v>
      </c>
      <c r="F26" s="26" t="s">
        <v>75</v>
      </c>
      <c r="G26" s="26" t="s">
        <v>76</v>
      </c>
      <c r="H26" s="7"/>
      <c r="I26" s="8"/>
    </row>
    <row r="27" spans="1:9" ht="13.5" customHeight="1">
      <c r="A27" s="84"/>
      <c r="B27" s="7"/>
      <c r="C27" s="26"/>
      <c r="D27" s="26"/>
      <c r="E27" s="145" t="s">
        <v>115</v>
      </c>
      <c r="F27" s="146">
        <v>1</v>
      </c>
      <c r="G27" s="147">
        <f>F27*25.4</f>
        <v>25.4</v>
      </c>
      <c r="H27" s="7"/>
      <c r="I27" s="8"/>
    </row>
    <row r="28" spans="1:9" ht="13.5" customHeight="1">
      <c r="A28" s="84"/>
      <c r="B28" s="74" t="s">
        <v>64</v>
      </c>
      <c r="C28" s="26" t="s">
        <v>8</v>
      </c>
      <c r="D28" s="26"/>
      <c r="E28" s="145" t="s">
        <v>116</v>
      </c>
      <c r="F28" s="146">
        <v>203</v>
      </c>
      <c r="G28" s="147">
        <f>F28/25.4</f>
        <v>7.9921259842519685</v>
      </c>
      <c r="H28" s="7"/>
      <c r="I28" s="8"/>
    </row>
    <row r="29" spans="1:9" ht="13.5" customHeight="1">
      <c r="A29" s="84"/>
      <c r="B29" s="7"/>
      <c r="C29" s="7"/>
      <c r="D29" s="26"/>
      <c r="E29" s="7"/>
      <c r="F29" s="7"/>
      <c r="G29" s="7"/>
      <c r="H29" s="7"/>
      <c r="I29" s="8"/>
    </row>
    <row r="30" spans="1:9" ht="13.5" customHeight="1">
      <c r="A30" s="84"/>
      <c r="B30" s="74" t="s">
        <v>96</v>
      </c>
      <c r="C30" s="26" t="s">
        <v>8</v>
      </c>
      <c r="D30" s="26"/>
      <c r="E30" s="7"/>
      <c r="F30" s="89"/>
      <c r="G30" s="7"/>
      <c r="H30" s="7"/>
      <c r="I30" s="8"/>
    </row>
    <row r="31" spans="1:9" ht="13.5" customHeight="1">
      <c r="A31" s="84"/>
      <c r="B31" s="7"/>
      <c r="C31" s="7"/>
      <c r="D31" s="26"/>
      <c r="E31" s="7"/>
      <c r="I31" s="8"/>
    </row>
    <row r="32" spans="1:9" ht="13.5" customHeight="1">
      <c r="A32" s="90"/>
      <c r="B32" s="6"/>
      <c r="C32" s="6"/>
      <c r="D32" s="91"/>
      <c r="E32" s="212" t="s">
        <v>118</v>
      </c>
      <c r="F32" s="212"/>
      <c r="G32" s="212"/>
      <c r="H32" s="212"/>
      <c r="I32" s="213"/>
    </row>
  </sheetData>
  <sheetProtection/>
  <mergeCells count="5">
    <mergeCell ref="B2:C2"/>
    <mergeCell ref="E3:H3"/>
    <mergeCell ref="E2:H2"/>
    <mergeCell ref="E32:I32"/>
    <mergeCell ref="B3:C3"/>
  </mergeCells>
  <dataValidations count="1">
    <dataValidation allowBlank="1" showErrorMessage="1" prompt="Your telescope objective diameter in inches (required)" sqref="B8"/>
  </dataValidations>
  <hyperlinks>
    <hyperlink ref="B24" location="Tables!A1" display="Click here for Tables and graphs"/>
    <hyperlink ref="B26" location="Formulas!A1" display="Click here for formula lists"/>
    <hyperlink ref="B28" location="'Compare telescopes'!A1" display="Click here to Compare 2 telescopes"/>
    <hyperlink ref="B30" location="'Eyepiece list'!A1" display="Click here for eyepiece list calculator"/>
  </hyperlink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workbookViewId="0" topLeftCell="A1">
      <selection activeCell="K1" sqref="K1"/>
    </sheetView>
  </sheetViews>
  <sheetFormatPr defaultColWidth="9.140625" defaultRowHeight="13.5" customHeight="1"/>
  <cols>
    <col min="1" max="1" width="2.7109375" style="169" customWidth="1"/>
    <col min="2" max="2" width="33.28125" style="169" customWidth="1"/>
    <col min="3" max="3" width="14.421875" style="169" customWidth="1"/>
    <col min="4" max="4" width="15.57421875" style="201" customWidth="1"/>
    <col min="5" max="5" width="12.7109375" style="169" customWidth="1"/>
    <col min="6" max="6" width="14.421875" style="169" customWidth="1"/>
    <col min="7" max="7" width="14.28125" style="169" customWidth="1"/>
    <col min="8" max="8" width="18.140625" style="169" customWidth="1"/>
    <col min="9" max="9" width="16.140625" style="169" customWidth="1"/>
    <col min="10" max="10" width="18.57421875" style="169" customWidth="1"/>
    <col min="11" max="11" width="2.28125" style="169" customWidth="1"/>
    <col min="12" max="16384" width="9.140625" style="169" customWidth="1"/>
  </cols>
  <sheetData>
    <row r="1" spans="1:11" ht="7.5" customHeight="1">
      <c r="A1" s="165"/>
      <c r="B1" s="166"/>
      <c r="C1" s="166"/>
      <c r="D1" s="167"/>
      <c r="E1" s="166"/>
      <c r="F1" s="166"/>
      <c r="G1" s="166"/>
      <c r="H1" s="166"/>
      <c r="I1" s="166"/>
      <c r="J1" s="166"/>
      <c r="K1" s="168"/>
    </row>
    <row r="2" spans="1:11" ht="13.5" customHeight="1">
      <c r="A2" s="170"/>
      <c r="B2" s="171" t="s">
        <v>135</v>
      </c>
      <c r="E2" s="258" t="s">
        <v>81</v>
      </c>
      <c r="F2" s="258"/>
      <c r="G2" s="258"/>
      <c r="H2" s="256" t="s">
        <v>143</v>
      </c>
      <c r="I2" s="256"/>
      <c r="J2" s="256"/>
      <c r="K2" s="174"/>
    </row>
    <row r="3" spans="1:11" ht="10.5" customHeight="1">
      <c r="A3" s="170"/>
      <c r="B3" s="173"/>
      <c r="D3" s="172"/>
      <c r="E3" s="172"/>
      <c r="F3" s="173"/>
      <c r="G3" s="173"/>
      <c r="I3" s="173"/>
      <c r="J3" s="173"/>
      <c r="K3" s="174"/>
    </row>
    <row r="4" spans="1:11" ht="13.5" customHeight="1">
      <c r="A4" s="170"/>
      <c r="B4" s="177"/>
      <c r="C4" s="176"/>
      <c r="D4" s="178"/>
      <c r="E4" s="177"/>
      <c r="F4" s="176"/>
      <c r="G4" s="257"/>
      <c r="H4" s="259" t="s">
        <v>144</v>
      </c>
      <c r="I4"/>
      <c r="J4"/>
      <c r="K4" s="174"/>
    </row>
    <row r="5" spans="1:11" ht="15" customHeight="1" thickBot="1">
      <c r="A5" s="170"/>
      <c r="B5" s="179" t="s">
        <v>5</v>
      </c>
      <c r="C5" s="180"/>
      <c r="D5" s="178"/>
      <c r="E5" s="177"/>
      <c r="F5" s="173"/>
      <c r="G5" s="173"/>
      <c r="H5" s="173"/>
      <c r="I5" s="173"/>
      <c r="J5" s="173"/>
      <c r="K5" s="174"/>
    </row>
    <row r="6" spans="1:22" ht="15" customHeight="1">
      <c r="A6" s="170"/>
      <c r="B6" s="181" t="s">
        <v>10</v>
      </c>
      <c r="C6" s="110">
        <v>250</v>
      </c>
      <c r="D6" s="178"/>
      <c r="E6" s="177"/>
      <c r="F6" s="243"/>
      <c r="G6" s="173"/>
      <c r="H6" s="173"/>
      <c r="I6" s="173"/>
      <c r="J6" s="173"/>
      <c r="K6" s="174"/>
      <c r="M6" s="173"/>
      <c r="N6" s="173"/>
      <c r="O6" s="173"/>
      <c r="P6" s="173"/>
      <c r="Q6" s="173"/>
      <c r="R6" s="173"/>
      <c r="S6" s="173"/>
      <c r="T6" s="173"/>
      <c r="U6" s="173"/>
      <c r="V6" s="173"/>
    </row>
    <row r="7" spans="1:22" ht="15" customHeight="1">
      <c r="A7" s="170"/>
      <c r="B7" s="182" t="s">
        <v>0</v>
      </c>
      <c r="C7" s="111">
        <v>1200</v>
      </c>
      <c r="D7" s="178"/>
      <c r="E7" s="177"/>
      <c r="F7" s="173"/>
      <c r="G7" s="173"/>
      <c r="H7" s="173"/>
      <c r="I7" s="173"/>
      <c r="J7" s="173"/>
      <c r="K7" s="174"/>
      <c r="M7" s="183"/>
      <c r="N7" s="173"/>
      <c r="O7" s="173"/>
      <c r="P7" s="173"/>
      <c r="Q7" s="173"/>
      <c r="R7" s="173"/>
      <c r="S7" s="173"/>
      <c r="T7" s="173"/>
      <c r="U7" s="173"/>
      <c r="V7" s="173"/>
    </row>
    <row r="8" spans="1:11" ht="15" customHeight="1" thickBot="1">
      <c r="A8" s="170"/>
      <c r="B8" s="184" t="s">
        <v>99</v>
      </c>
      <c r="C8" s="112">
        <v>2</v>
      </c>
      <c r="D8" s="178"/>
      <c r="E8" s="177"/>
      <c r="F8" s="173"/>
      <c r="G8" s="173"/>
      <c r="H8" s="173"/>
      <c r="I8" s="173"/>
      <c r="J8" s="173"/>
      <c r="K8" s="174"/>
    </row>
    <row r="9" spans="1:11" ht="9.75" customHeight="1">
      <c r="A9" s="170"/>
      <c r="B9" s="173"/>
      <c r="C9" s="173"/>
      <c r="D9" s="178"/>
      <c r="E9" s="177"/>
      <c r="F9" s="173"/>
      <c r="G9" s="173"/>
      <c r="H9" s="173"/>
      <c r="I9" s="173"/>
      <c r="J9" s="173"/>
      <c r="K9" s="174"/>
    </row>
    <row r="10" spans="1:11" ht="15" customHeight="1">
      <c r="A10" s="170"/>
      <c r="B10" s="177"/>
      <c r="C10" s="176"/>
      <c r="D10" s="176"/>
      <c r="E10" s="177"/>
      <c r="F10" s="176"/>
      <c r="G10" s="185" t="s">
        <v>8</v>
      </c>
      <c r="H10" s="186" t="s">
        <v>8</v>
      </c>
      <c r="I10" s="185"/>
      <c r="J10" s="254"/>
      <c r="K10" s="174"/>
    </row>
    <row r="11" spans="1:11" ht="15" customHeight="1" thickBot="1">
      <c r="A11" s="170"/>
      <c r="B11" s="244" t="s">
        <v>138</v>
      </c>
      <c r="C11" s="188" t="s">
        <v>97</v>
      </c>
      <c r="D11" s="187" t="s">
        <v>98</v>
      </c>
      <c r="E11" s="187" t="s">
        <v>106</v>
      </c>
      <c r="F11" s="187" t="s">
        <v>100</v>
      </c>
      <c r="G11" s="189" t="s">
        <v>101</v>
      </c>
      <c r="H11" s="189" t="s">
        <v>105</v>
      </c>
      <c r="I11" s="175" t="s">
        <v>108</v>
      </c>
      <c r="J11" s="206" t="s">
        <v>107</v>
      </c>
      <c r="K11" s="174"/>
    </row>
    <row r="12" spans="1:11" ht="17.25" customHeight="1">
      <c r="A12" s="170"/>
      <c r="B12" s="245" t="s">
        <v>102</v>
      </c>
      <c r="C12" s="246">
        <v>31</v>
      </c>
      <c r="D12" s="247">
        <v>72</v>
      </c>
      <c r="E12" s="248">
        <f>IF(C12="","",C$7/C12)</f>
        <v>38.70967741935484</v>
      </c>
      <c r="F12" s="191">
        <f>IF(C12="","",D12/E12)</f>
        <v>1.8599999999999999</v>
      </c>
      <c r="G12" s="192">
        <f>IF(C12="","",C$6/E12)</f>
        <v>6.458333333333333</v>
      </c>
      <c r="H12" s="193">
        <f>IF(C12="","",(C$7*SIN(F12/57.3))/25.4)</f>
        <v>1.5333086288175102</v>
      </c>
      <c r="I12" s="190">
        <f>IF(C$8="","",IF(C12="","",(C$7/C12)*C$8))</f>
        <v>77.41935483870968</v>
      </c>
      <c r="J12" s="192">
        <f>IF(C$8="","",IF(C12="","",G12/C$8))</f>
        <v>3.2291666666666665</v>
      </c>
      <c r="K12" s="174"/>
    </row>
    <row r="13" spans="1:11" ht="17.25" customHeight="1">
      <c r="A13" s="170"/>
      <c r="B13" s="249" t="s">
        <v>103</v>
      </c>
      <c r="C13" s="158">
        <v>18</v>
      </c>
      <c r="D13" s="250">
        <v>82</v>
      </c>
      <c r="E13" s="248">
        <f aca="true" t="shared" si="0" ref="E13:E23">IF(C13="","",C$7/C13)</f>
        <v>66.66666666666667</v>
      </c>
      <c r="F13" s="191">
        <f>IF(C13="","",D13/E13)</f>
        <v>1.23</v>
      </c>
      <c r="G13" s="192">
        <f>IF(C13="","",C$6/E13)</f>
        <v>3.7499999999999996</v>
      </c>
      <c r="H13" s="193">
        <f>IF(C13="","",(C$7*SIN(F13/57.3))/25.4)</f>
        <v>1.0140623660599453</v>
      </c>
      <c r="I13" s="190">
        <f>IF(C$8="","",IF(C13="","",(C$7/C13)*C$8))</f>
        <v>133.33333333333334</v>
      </c>
      <c r="J13" s="192">
        <f>IF(C$8="","",IF(C13="","",G13/C$8))</f>
        <v>1.8749999999999998</v>
      </c>
      <c r="K13" s="174"/>
    </row>
    <row r="14" spans="1:11" ht="17.25" customHeight="1">
      <c r="A14" s="170"/>
      <c r="B14" s="249" t="s">
        <v>111</v>
      </c>
      <c r="C14" s="158">
        <v>13</v>
      </c>
      <c r="D14" s="250">
        <v>65</v>
      </c>
      <c r="E14" s="248">
        <f t="shared" si="0"/>
        <v>92.3076923076923</v>
      </c>
      <c r="F14" s="191">
        <f>IF(C14="","",D14/E14)</f>
        <v>0.7041666666666667</v>
      </c>
      <c r="G14" s="192">
        <f>IF(C14="","",C$6/E14)</f>
        <v>2.7083333333333335</v>
      </c>
      <c r="H14" s="193">
        <f>IF(C14="","",(C$7*SIN(F14/57.3))/25.4)</f>
        <v>0.5805738076687255</v>
      </c>
      <c r="I14" s="190">
        <f>IF(C$8="","",IF(C14="","",(C$7/C14)*C$8))</f>
        <v>184.6153846153846</v>
      </c>
      <c r="J14" s="192">
        <f>IF(C$8="","",IF(C14="","",G14/C$8))</f>
        <v>1.3541666666666667</v>
      </c>
      <c r="K14" s="174"/>
    </row>
    <row r="15" spans="1:11" ht="17.25" customHeight="1">
      <c r="A15" s="170"/>
      <c r="B15" s="249" t="s">
        <v>104</v>
      </c>
      <c r="C15" s="158">
        <v>8</v>
      </c>
      <c r="D15" s="250">
        <v>52</v>
      </c>
      <c r="E15" s="248">
        <f t="shared" si="0"/>
        <v>150</v>
      </c>
      <c r="F15" s="191">
        <f>IF(C15="","",D15/E15)</f>
        <v>0.3466666666666667</v>
      </c>
      <c r="G15" s="192">
        <f>IF(C15="","",C$6/E15)</f>
        <v>1.6666666666666667</v>
      </c>
      <c r="H15" s="193">
        <f>IF(C15="","",(C$7*SIN(F15/57.3))/25.4)</f>
        <v>0.2858264021429618</v>
      </c>
      <c r="I15" s="190">
        <f>IF(C$8="","",IF(C15="","",(C$7/C15)*C$8))</f>
        <v>300</v>
      </c>
      <c r="J15" s="192">
        <f>IF(C$8="","",IF(C15="","",G15/C$8))</f>
        <v>0.8333333333333334</v>
      </c>
      <c r="K15" s="174"/>
    </row>
    <row r="16" spans="1:11" ht="17.25" customHeight="1">
      <c r="A16" s="170"/>
      <c r="B16" s="249" t="s">
        <v>110</v>
      </c>
      <c r="C16" s="158">
        <v>6</v>
      </c>
      <c r="D16" s="250">
        <v>65</v>
      </c>
      <c r="E16" s="248">
        <f t="shared" si="0"/>
        <v>200</v>
      </c>
      <c r="F16" s="191">
        <f>IF(C16="","",D16/E16)</f>
        <v>0.325</v>
      </c>
      <c r="G16" s="192">
        <f>IF(C16="","",C$6/E16)</f>
        <v>1.25</v>
      </c>
      <c r="H16" s="193">
        <f>IF(C16="","",(C$7*SIN(F16/57.3))/25.4)</f>
        <v>0.2679624499611563</v>
      </c>
      <c r="I16" s="190">
        <f>IF(C$8="","",IF(C16="","",(C$7/C16)*C$8))</f>
        <v>400</v>
      </c>
      <c r="J16" s="192">
        <f>IF(C$8="","",IF(C16="","",G16/C$8))</f>
        <v>0.625</v>
      </c>
      <c r="K16" s="174"/>
    </row>
    <row r="17" spans="1:11" ht="17.25" customHeight="1">
      <c r="A17" s="170"/>
      <c r="B17" s="249" t="s">
        <v>112</v>
      </c>
      <c r="C17" s="158">
        <v>5</v>
      </c>
      <c r="D17" s="250">
        <v>65</v>
      </c>
      <c r="E17" s="248">
        <f t="shared" si="0"/>
        <v>240</v>
      </c>
      <c r="F17" s="191">
        <f>IF(C17="","",D17/E17)</f>
        <v>0.2708333333333333</v>
      </c>
      <c r="G17" s="192">
        <f>IF(C17="","",C$6/E17)</f>
        <v>1.0416666666666667</v>
      </c>
      <c r="H17" s="193">
        <f>IF(C17="","",(C$7*SIN(F17/57.3))/25.4)</f>
        <v>0.22330240747350705</v>
      </c>
      <c r="I17" s="190">
        <f>IF(C$8="","",IF(C17="","",(C$7/C17)*C$8))</f>
        <v>480</v>
      </c>
      <c r="J17" s="192">
        <f>IF(C$8="","",IF(C17="","",G17/C$8))</f>
        <v>0.5208333333333334</v>
      </c>
      <c r="K17" s="174"/>
    </row>
    <row r="18" spans="1:11" ht="17.25" customHeight="1">
      <c r="A18" s="170"/>
      <c r="B18" s="249"/>
      <c r="C18" s="158"/>
      <c r="D18" s="250"/>
      <c r="E18" s="248">
        <f t="shared" si="0"/>
      </c>
      <c r="F18" s="191">
        <f>IF(C18="","",D18/E18)</f>
      </c>
      <c r="G18" s="192">
        <f>IF(C18="","",C$6/E18)</f>
      </c>
      <c r="H18" s="193">
        <f>IF(C18="","",(C$7*SIN(F18/57.3))/25.4)</f>
      </c>
      <c r="I18" s="190">
        <f>IF(C$8="","",IF(C18="","",(C$7/C18)*C$8))</f>
      </c>
      <c r="J18" s="192">
        <f>IF(C$8="","",IF(C18="","",G18/C$8))</f>
      </c>
      <c r="K18" s="174"/>
    </row>
    <row r="19" spans="1:11" ht="17.25" customHeight="1">
      <c r="A19" s="170"/>
      <c r="B19" s="249"/>
      <c r="C19" s="158"/>
      <c r="D19" s="250"/>
      <c r="E19" s="248">
        <f t="shared" si="0"/>
      </c>
      <c r="F19" s="191">
        <f>IF(C19="","",D19/E19)</f>
      </c>
      <c r="G19" s="192">
        <f>IF(C19="","",C$6/E19)</f>
      </c>
      <c r="H19" s="193">
        <f>IF(C19="","",(C$7*SIN(F19/57.3))/25.4)</f>
      </c>
      <c r="I19" s="190">
        <f>IF(C$8="","",IF(C19="","",(C$7/C19)*C$8))</f>
      </c>
      <c r="J19" s="192">
        <f>IF(C$8="","",IF(C19="","",G19/C$8))</f>
      </c>
      <c r="K19" s="174"/>
    </row>
    <row r="20" spans="1:11" ht="17.25" customHeight="1">
      <c r="A20" s="170"/>
      <c r="B20" s="249"/>
      <c r="C20" s="158"/>
      <c r="D20" s="250"/>
      <c r="E20" s="248">
        <f t="shared" si="0"/>
      </c>
      <c r="F20" s="191">
        <f>IF(C20="","",D20/E20)</f>
      </c>
      <c r="G20" s="192">
        <f>IF(C20="","",C$6/E20)</f>
      </c>
      <c r="H20" s="193">
        <f>IF(C20="","",(C$7*SIN(F20/57.3))/25.4)</f>
      </c>
      <c r="I20" s="190">
        <f>IF(C$8="","",IF(C20="","",(C$7/C20)*C$8))</f>
      </c>
      <c r="J20" s="192">
        <f>IF(C$8="","",IF(C20="","",G20/C$8))</f>
      </c>
      <c r="K20" s="174"/>
    </row>
    <row r="21" spans="1:11" ht="17.25" customHeight="1">
      <c r="A21" s="170"/>
      <c r="B21" s="249"/>
      <c r="C21" s="158"/>
      <c r="D21" s="250"/>
      <c r="E21" s="248">
        <f t="shared" si="0"/>
      </c>
      <c r="F21" s="191">
        <f>IF(C21="","",D21/E21)</f>
      </c>
      <c r="G21" s="192">
        <f>IF(C21="","",C$6/E21)</f>
      </c>
      <c r="H21" s="193">
        <f>IF(C21="","",(C$7*SIN(F21/57.3))/25.4)</f>
      </c>
      <c r="I21" s="190">
        <f>IF(C$8="","",IF(C21="","",(C$7/C21)*C$8))</f>
      </c>
      <c r="J21" s="192">
        <f>IF(C$8="","",IF(C21="","",G21/C$8))</f>
      </c>
      <c r="K21" s="174"/>
    </row>
    <row r="22" spans="1:11" ht="17.25" customHeight="1">
      <c r="A22" s="170"/>
      <c r="B22" s="249"/>
      <c r="C22" s="158"/>
      <c r="D22" s="250"/>
      <c r="E22" s="248">
        <f t="shared" si="0"/>
      </c>
      <c r="F22" s="191">
        <f>IF(C22="","",D22/E22)</f>
      </c>
      <c r="G22" s="192">
        <f>IF(C22="","",C$6/E22)</f>
      </c>
      <c r="H22" s="193">
        <f>IF(C22="","",(C$7*SIN(F22/57.3))/25.4)</f>
      </c>
      <c r="I22" s="190">
        <f>IF(C$8="","",IF(C22="","",(C$7/C22)*C$8))</f>
      </c>
      <c r="J22" s="192">
        <f>IF(C$8="","",IF(C22="","",G22/C$8))</f>
      </c>
      <c r="K22" s="174"/>
    </row>
    <row r="23" spans="1:11" ht="17.25" customHeight="1" thickBot="1">
      <c r="A23" s="170"/>
      <c r="B23" s="251"/>
      <c r="C23" s="252"/>
      <c r="D23" s="253"/>
      <c r="E23" s="248">
        <f t="shared" si="0"/>
      </c>
      <c r="F23" s="191">
        <f>IF(C23="","",D23/E23)</f>
      </c>
      <c r="G23" s="192">
        <f>IF(C23="","",C$6/E23)</f>
      </c>
      <c r="H23" s="193">
        <f>IF(C23="","",(C$7*SIN(F23/57.3))/25.4)</f>
      </c>
      <c r="I23" s="190">
        <f>IF(C$8="","",IF(C23="","",(C$7/C23)*C$8))</f>
      </c>
      <c r="J23" s="192">
        <f>IF(C$8="","",IF(C23="","",G23/C$8))</f>
      </c>
      <c r="K23" s="174"/>
    </row>
    <row r="24" spans="1:11" ht="13.5" customHeight="1">
      <c r="A24" s="170"/>
      <c r="B24" s="177"/>
      <c r="C24" s="194"/>
      <c r="D24" s="176"/>
      <c r="E24" s="177"/>
      <c r="F24" s="194"/>
      <c r="G24" s="176"/>
      <c r="H24" s="173"/>
      <c r="I24" s="173"/>
      <c r="J24" s="173"/>
      <c r="K24" s="174"/>
    </row>
    <row r="25" spans="1:11" ht="12" customHeight="1">
      <c r="A25" s="170"/>
      <c r="B25" s="177"/>
      <c r="C25" s="194"/>
      <c r="D25" s="176"/>
      <c r="E25" s="177"/>
      <c r="F25" s="194"/>
      <c r="G25" s="176"/>
      <c r="H25" s="173"/>
      <c r="I25" s="173"/>
      <c r="J25" s="173"/>
      <c r="K25" s="174"/>
    </row>
    <row r="26" spans="1:11" ht="13.5" customHeight="1">
      <c r="A26" s="170"/>
      <c r="B26" s="173"/>
      <c r="C26" s="215" t="s">
        <v>109</v>
      </c>
      <c r="D26" s="215"/>
      <c r="E26" s="215"/>
      <c r="F26" s="215"/>
      <c r="G26" s="215"/>
      <c r="H26" s="215"/>
      <c r="I26" s="215"/>
      <c r="J26" s="215"/>
      <c r="K26" s="174"/>
    </row>
    <row r="27" spans="1:11" ht="13.5" customHeight="1">
      <c r="A27" s="170"/>
      <c r="B27" s="173"/>
      <c r="C27" s="238">
        <v>6.5</v>
      </c>
      <c r="D27" s="238">
        <v>3.6</v>
      </c>
      <c r="E27" s="238">
        <v>2</v>
      </c>
      <c r="F27" s="238">
        <v>1.4</v>
      </c>
      <c r="G27" s="238">
        <v>1</v>
      </c>
      <c r="H27" s="239">
        <v>0.7</v>
      </c>
      <c r="I27" s="239">
        <v>0.5</v>
      </c>
      <c r="J27" s="239"/>
      <c r="K27" s="174"/>
    </row>
    <row r="28" spans="1:11" ht="8.25" customHeight="1">
      <c r="A28" s="170"/>
      <c r="B28" s="177"/>
      <c r="C28" s="194"/>
      <c r="D28" s="176"/>
      <c r="E28" s="177"/>
      <c r="F28" s="194"/>
      <c r="G28" s="176"/>
      <c r="H28" s="173"/>
      <c r="I28" s="173"/>
      <c r="J28" s="173"/>
      <c r="K28" s="174"/>
    </row>
    <row r="29" spans="1:11" ht="15">
      <c r="A29" s="170"/>
      <c r="B29" s="177"/>
      <c r="C29" s="195" t="s">
        <v>140</v>
      </c>
      <c r="D29" s="173"/>
      <c r="E29" s="173"/>
      <c r="F29" s="173"/>
      <c r="G29" s="173"/>
      <c r="H29" s="173"/>
      <c r="I29" s="173"/>
      <c r="J29" s="173"/>
      <c r="K29" s="174"/>
    </row>
    <row r="30" spans="1:11" ht="15" customHeight="1">
      <c r="A30" s="170"/>
      <c r="B30" s="177"/>
      <c r="C30" s="208">
        <f>IF(C27="","",C27*(C7/C6))</f>
        <v>31.2</v>
      </c>
      <c r="D30" s="208">
        <f>IF(D27="","",D27*(C7/C6))</f>
        <v>17.28</v>
      </c>
      <c r="E30" s="208">
        <f>IF(E27="","",E27*(C7/C6))</f>
        <v>9.6</v>
      </c>
      <c r="F30" s="208">
        <f>IF(F27="","",F27*(C7/C6))</f>
        <v>6.72</v>
      </c>
      <c r="G30" s="208">
        <f>IF(G27="","",G27*(C7/C6))</f>
        <v>4.8</v>
      </c>
      <c r="H30" s="208">
        <f>IF(H27="","",H27*(C7/C6))</f>
        <v>3.36</v>
      </c>
      <c r="I30" s="208">
        <f>IF(I27="","",I27*(C7/C6))</f>
        <v>2.4</v>
      </c>
      <c r="J30" s="208">
        <f>IF(J27="","",J27*(C7/C6))</f>
      </c>
      <c r="K30" s="174"/>
    </row>
    <row r="31" spans="1:11" ht="15" customHeight="1">
      <c r="A31" s="170"/>
      <c r="B31" s="173"/>
      <c r="C31" s="240" t="s">
        <v>128</v>
      </c>
      <c r="D31" s="240" t="s">
        <v>127</v>
      </c>
      <c r="E31" s="241" t="s">
        <v>130</v>
      </c>
      <c r="F31" s="241"/>
      <c r="G31" s="242" t="s">
        <v>126</v>
      </c>
      <c r="H31" s="202" t="s">
        <v>129</v>
      </c>
      <c r="I31" s="202" t="s">
        <v>141</v>
      </c>
      <c r="J31" s="173"/>
      <c r="K31" s="174"/>
    </row>
    <row r="32" spans="1:11" ht="19.5" customHeight="1">
      <c r="A32" s="170"/>
      <c r="B32" s="173"/>
      <c r="C32" s="242"/>
      <c r="D32" s="242"/>
      <c r="E32" s="242"/>
      <c r="F32" s="242"/>
      <c r="G32" s="242"/>
      <c r="H32" s="202"/>
      <c r="I32" s="202"/>
      <c r="J32" s="173"/>
      <c r="K32" s="174"/>
    </row>
    <row r="33" spans="1:11" ht="18" customHeight="1">
      <c r="A33" s="170"/>
      <c r="B33" s="173"/>
      <c r="C33" s="255" t="s">
        <v>136</v>
      </c>
      <c r="D33" s="205"/>
      <c r="E33" s="205"/>
      <c r="F33" s="242" t="s">
        <v>139</v>
      </c>
      <c r="G33" s="255" t="s">
        <v>142</v>
      </c>
      <c r="H33" s="202"/>
      <c r="I33" s="202"/>
      <c r="J33" s="173"/>
      <c r="K33" s="174"/>
    </row>
    <row r="34" spans="1:11" ht="15" customHeight="1">
      <c r="A34" s="170"/>
      <c r="B34" s="173"/>
      <c r="C34" s="209">
        <f>5*(C7/C6)</f>
        <v>24</v>
      </c>
      <c r="D34" s="203">
        <f>2*(C7/C6)</f>
        <v>9.6</v>
      </c>
      <c r="E34" s="203">
        <f>1*(C7/C6)</f>
        <v>4.8</v>
      </c>
      <c r="F34" s="242"/>
      <c r="G34" s="209">
        <f>4.5*(C7/C6)</f>
        <v>21.599999999999998</v>
      </c>
      <c r="H34" s="203">
        <f>1.4*(C7/C6)</f>
        <v>6.72</v>
      </c>
      <c r="I34" s="203" t="s">
        <v>137</v>
      </c>
      <c r="J34" s="173"/>
      <c r="K34" s="174"/>
    </row>
    <row r="35" spans="1:12" ht="20.25" customHeight="1">
      <c r="A35" s="170"/>
      <c r="B35" s="173"/>
      <c r="C35" s="173"/>
      <c r="D35" s="186"/>
      <c r="E35" s="173"/>
      <c r="F35" s="173"/>
      <c r="G35" s="173"/>
      <c r="H35" s="173"/>
      <c r="I35" s="173"/>
      <c r="J35" s="173"/>
      <c r="K35" s="174"/>
      <c r="L35" s="173"/>
    </row>
    <row r="36" spans="1:11" ht="15" customHeight="1">
      <c r="A36" s="170"/>
      <c r="B36" s="173"/>
      <c r="C36" s="204" t="s">
        <v>113</v>
      </c>
      <c r="D36" s="173"/>
      <c r="E36" s="172"/>
      <c r="F36" s="172"/>
      <c r="G36" s="173"/>
      <c r="H36" s="173"/>
      <c r="I36" s="173"/>
      <c r="J36" s="173"/>
      <c r="K36" s="174"/>
    </row>
    <row r="37" spans="1:11" ht="15" customHeight="1">
      <c r="A37" s="170"/>
      <c r="B37" s="173"/>
      <c r="C37" s="178" t="s">
        <v>131</v>
      </c>
      <c r="D37" s="178"/>
      <c r="E37" s="172"/>
      <c r="F37" s="172"/>
      <c r="G37" s="173"/>
      <c r="H37" s="173"/>
      <c r="I37" s="173"/>
      <c r="J37" s="173"/>
      <c r="K37" s="174"/>
    </row>
    <row r="38" spans="1:11" ht="15" customHeight="1">
      <c r="A38" s="170"/>
      <c r="B38" s="197"/>
      <c r="C38" s="196" t="s">
        <v>132</v>
      </c>
      <c r="D38" s="178"/>
      <c r="E38" s="172"/>
      <c r="F38" s="172"/>
      <c r="G38" s="173"/>
      <c r="H38" s="173"/>
      <c r="I38" s="173"/>
      <c r="J38" s="173"/>
      <c r="K38" s="174"/>
    </row>
    <row r="39" spans="1:11" ht="15" customHeight="1">
      <c r="A39" s="170"/>
      <c r="B39" s="176"/>
      <c r="C39" s="196" t="s">
        <v>133</v>
      </c>
      <c r="D39" s="178"/>
      <c r="E39" s="172"/>
      <c r="F39" s="172"/>
      <c r="G39" s="173"/>
      <c r="H39" s="183"/>
      <c r="I39" s="173"/>
      <c r="J39" s="173"/>
      <c r="K39" s="174"/>
    </row>
    <row r="40" spans="1:11" ht="15" customHeight="1">
      <c r="A40" s="170"/>
      <c r="B40" s="176"/>
      <c r="C40" s="196" t="s">
        <v>134</v>
      </c>
      <c r="D40" s="178"/>
      <c r="E40" s="172"/>
      <c r="F40" s="172"/>
      <c r="G40" s="173"/>
      <c r="H40" s="183"/>
      <c r="I40" s="173"/>
      <c r="J40" s="173"/>
      <c r="K40" s="174"/>
    </row>
    <row r="41" spans="1:11" ht="15" customHeight="1">
      <c r="A41" s="198"/>
      <c r="B41" s="199"/>
      <c r="C41" s="199"/>
      <c r="D41" s="199"/>
      <c r="E41" s="199"/>
      <c r="F41" s="199"/>
      <c r="G41" s="199"/>
      <c r="H41" s="199"/>
      <c r="I41" s="199"/>
      <c r="J41" s="199"/>
      <c r="K41" s="200"/>
    </row>
    <row r="42" spans="4:9" ht="15" customHeight="1">
      <c r="D42" s="169"/>
      <c r="G42" s="173"/>
      <c r="H42" s="173"/>
      <c r="I42" s="173"/>
    </row>
    <row r="43" spans="4:9" ht="15" customHeight="1">
      <c r="D43" s="169"/>
      <c r="G43" s="173"/>
      <c r="H43" s="173"/>
      <c r="I43" s="173"/>
    </row>
    <row r="44" spans="4:9" ht="15" customHeight="1">
      <c r="D44" s="169"/>
      <c r="G44" s="173"/>
      <c r="H44" s="173"/>
      <c r="I44" s="173"/>
    </row>
    <row r="45" spans="7:9" ht="15" customHeight="1">
      <c r="G45" s="173"/>
      <c r="H45" s="173"/>
      <c r="I45" s="173"/>
    </row>
  </sheetData>
  <sheetProtection sheet="1" objects="1" scenarios="1"/>
  <mergeCells count="4">
    <mergeCell ref="E31:F31"/>
    <mergeCell ref="C26:J26"/>
    <mergeCell ref="H2:J2"/>
    <mergeCell ref="E2:G2"/>
  </mergeCells>
  <dataValidations count="1">
    <dataValidation allowBlank="1" showErrorMessage="1" prompt="Your telescope objective diameter in inches (required)" sqref="E4 B6 B4"/>
  </dataValidations>
  <hyperlinks>
    <hyperlink ref="G4" location="Basic!A1" display="Click here to return to basic menu"/>
    <hyperlink ref="E2:G2"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V54"/>
  <sheetViews>
    <sheetView showGridLines="0" workbookViewId="0" topLeftCell="A1">
      <selection activeCell="P6" sqref="P6:W6"/>
    </sheetView>
  </sheetViews>
  <sheetFormatPr defaultColWidth="9.140625" defaultRowHeight="12.75"/>
  <cols>
    <col min="1" max="1" width="2.57421875" style="27" customWidth="1"/>
    <col min="2" max="2" width="31.8515625" style="27" customWidth="1"/>
    <col min="3" max="16384" width="4.8515625" style="27" customWidth="1"/>
  </cols>
  <sheetData>
    <row r="1" spans="1:103" ht="12.7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4"/>
    </row>
    <row r="2" spans="1:103" ht="20.25">
      <c r="A2" s="95"/>
      <c r="B2" s="152" t="s">
        <v>27</v>
      </c>
      <c r="C2" s="153"/>
      <c r="D2" s="153"/>
      <c r="E2" s="89"/>
      <c r="F2" s="89"/>
      <c r="H2" s="28"/>
      <c r="I2" s="89"/>
      <c r="J2" s="28"/>
      <c r="K2" s="28"/>
      <c r="L2" s="28"/>
      <c r="M2" s="28"/>
      <c r="N2" s="89"/>
      <c r="O2" s="28"/>
      <c r="P2" s="216" t="s">
        <v>28</v>
      </c>
      <c r="Q2" s="217"/>
      <c r="R2" s="217"/>
      <c r="S2" s="217"/>
      <c r="T2" s="217"/>
      <c r="U2" s="217"/>
      <c r="V2" s="217"/>
      <c r="W2" s="217"/>
      <c r="X2" s="217"/>
      <c r="Y2" s="217"/>
      <c r="Z2" s="217"/>
      <c r="AA2" s="217"/>
      <c r="AB2" s="218"/>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96"/>
    </row>
    <row r="3" spans="1:103" ht="12.75">
      <c r="A3" s="95"/>
      <c r="B3" s="89"/>
      <c r="C3" s="89"/>
      <c r="D3" s="89"/>
      <c r="E3" s="89"/>
      <c r="F3" s="89"/>
      <c r="G3" s="89"/>
      <c r="H3" s="89"/>
      <c r="I3" s="89"/>
      <c r="J3" s="89"/>
      <c r="K3" s="89"/>
      <c r="L3" s="89"/>
      <c r="M3" s="89"/>
      <c r="N3" s="89"/>
      <c r="O3" s="89"/>
      <c r="P3" s="219" t="s">
        <v>29</v>
      </c>
      <c r="Q3" s="220"/>
      <c r="R3" s="220"/>
      <c r="S3" s="220"/>
      <c r="T3" s="220"/>
      <c r="U3" s="220"/>
      <c r="V3" s="220"/>
      <c r="W3" s="220"/>
      <c r="X3" s="220"/>
      <c r="Y3" s="220"/>
      <c r="Z3" s="220"/>
      <c r="AA3" s="220"/>
      <c r="AB3" s="221"/>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96"/>
    </row>
    <row r="4" spans="1:103" ht="12.75">
      <c r="A4" s="95"/>
      <c r="B4" s="89"/>
      <c r="C4" s="89"/>
      <c r="D4" s="89"/>
      <c r="E4" s="89"/>
      <c r="F4" s="89"/>
      <c r="G4" s="89"/>
      <c r="H4" s="89"/>
      <c r="I4" s="89"/>
      <c r="J4" s="89"/>
      <c r="K4" s="89"/>
      <c r="L4" s="89"/>
      <c r="M4" s="89"/>
      <c r="N4" s="89"/>
      <c r="O4" s="89"/>
      <c r="P4" s="222" t="s">
        <v>18</v>
      </c>
      <c r="Q4" s="223"/>
      <c r="R4" s="223"/>
      <c r="S4" s="223"/>
      <c r="T4" s="223"/>
      <c r="U4" s="223"/>
      <c r="V4" s="223"/>
      <c r="W4" s="223"/>
      <c r="X4" s="223"/>
      <c r="Y4" s="223"/>
      <c r="Z4" s="223"/>
      <c r="AA4" s="223"/>
      <c r="AB4" s="224"/>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96"/>
    </row>
    <row r="5" spans="1:103" ht="15" customHeight="1" thickBot="1">
      <c r="A5" s="95"/>
      <c r="B5" s="157" t="s">
        <v>89</v>
      </c>
      <c r="C5" s="31" t="s">
        <v>8</v>
      </c>
      <c r="D5" s="89"/>
      <c r="E5" s="89"/>
      <c r="F5" s="226" t="s">
        <v>40</v>
      </c>
      <c r="G5" s="226"/>
      <c r="H5" s="226"/>
      <c r="I5" s="226"/>
      <c r="J5" s="226"/>
      <c r="K5" s="226"/>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96"/>
    </row>
    <row r="6" spans="1:103" ht="15.75">
      <c r="A6" s="95"/>
      <c r="B6" s="51" t="s">
        <v>30</v>
      </c>
      <c r="C6" s="113">
        <v>20</v>
      </c>
      <c r="D6" s="89"/>
      <c r="E6" s="89"/>
      <c r="F6" s="225" t="s">
        <v>39</v>
      </c>
      <c r="G6" s="207"/>
      <c r="H6" s="207"/>
      <c r="I6" s="207"/>
      <c r="J6" s="207"/>
      <c r="K6" s="207"/>
      <c r="L6" s="113">
        <v>0.5</v>
      </c>
      <c r="M6" s="89"/>
      <c r="N6" s="89"/>
      <c r="O6" s="89"/>
      <c r="P6" s="229" t="s">
        <v>81</v>
      </c>
      <c r="Q6" s="229"/>
      <c r="R6" s="229"/>
      <c r="S6" s="229"/>
      <c r="T6" s="229"/>
      <c r="U6" s="229"/>
      <c r="V6" s="229"/>
      <c r="W6" s="22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96"/>
    </row>
    <row r="7" spans="1:103" ht="12.75">
      <c r="A7" s="95"/>
      <c r="B7" s="18" t="s">
        <v>31</v>
      </c>
      <c r="C7" s="114">
        <v>100</v>
      </c>
      <c r="D7" s="89"/>
      <c r="E7" s="89"/>
      <c r="F7" s="231" t="s">
        <v>49</v>
      </c>
      <c r="G7" s="230"/>
      <c r="H7" s="230"/>
      <c r="I7" s="230"/>
      <c r="J7" s="230"/>
      <c r="K7" s="230"/>
      <c r="L7" s="114">
        <v>10</v>
      </c>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96"/>
    </row>
    <row r="8" spans="1:163" ht="13.5" thickBot="1">
      <c r="A8" s="95"/>
      <c r="B8" s="52" t="s">
        <v>88</v>
      </c>
      <c r="C8" s="115">
        <v>1</v>
      </c>
      <c r="D8" s="89"/>
      <c r="E8" s="89"/>
      <c r="F8" s="232" t="s">
        <v>50</v>
      </c>
      <c r="G8" s="233"/>
      <c r="H8" s="233"/>
      <c r="I8" s="233"/>
      <c r="J8" s="233"/>
      <c r="K8" s="233"/>
      <c r="L8" s="115">
        <v>13</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96"/>
      <c r="FG8" s="35"/>
    </row>
    <row r="9" spans="1:103" ht="11.25" customHeight="1">
      <c r="A9" s="95"/>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96"/>
    </row>
    <row r="10" spans="1:256" s="29" customFormat="1" ht="17.25" customHeight="1" thickBot="1">
      <c r="A10" s="97"/>
      <c r="B10" s="228" t="s">
        <v>79</v>
      </c>
      <c r="C10" s="228"/>
      <c r="D10" s="228"/>
      <c r="E10" s="228"/>
      <c r="F10" s="228"/>
      <c r="G10" s="228"/>
      <c r="H10" s="228"/>
      <c r="I10" s="227" t="s">
        <v>67</v>
      </c>
      <c r="J10" s="227"/>
      <c r="K10" s="227"/>
      <c r="L10" s="227"/>
      <c r="M10" s="227"/>
      <c r="N10" s="227"/>
      <c r="O10" s="227"/>
      <c r="P10" s="227"/>
      <c r="Q10" s="227"/>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98"/>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14" s="31" customFormat="1" ht="12.75">
      <c r="A11" s="99"/>
      <c r="B11" s="76" t="s">
        <v>36</v>
      </c>
      <c r="C11" s="41">
        <f>C6</f>
        <v>20</v>
      </c>
      <c r="D11" s="41">
        <f>IF(C11="","",IF(C11=Data!C19,"",C11+Data!D20))</f>
        <v>21</v>
      </c>
      <c r="E11" s="41">
        <f>IF(D11="","",IF(D11=Data!D19,"",D11+Data!E20))</f>
        <v>22</v>
      </c>
      <c r="F11" s="41">
        <f>IF(E11="","",IF(E11=Data!E19,"",E11+Data!F20))</f>
        <v>23</v>
      </c>
      <c r="G11" s="41">
        <f>IF(F11="","",IF(F11=Data!F19,"",F11+Data!G20))</f>
        <v>24</v>
      </c>
      <c r="H11" s="41">
        <f>IF(G11="","",IF(G11=Data!G19,"",G11+Data!H20))</f>
        <v>25</v>
      </c>
      <c r="I11" s="41">
        <f>IF(H11="","",IF(H11=Data!H19,"",H11+Data!I20))</f>
        <v>26</v>
      </c>
      <c r="J11" s="41">
        <f>IF(I11="","",IF(I11=Data!I19,"",I11+Data!J20))</f>
        <v>27</v>
      </c>
      <c r="K11" s="41">
        <f>IF(J11="","",IF(J11=Data!J19,"",J11+Data!K20))</f>
        <v>28</v>
      </c>
      <c r="L11" s="41">
        <f>IF(K11="","",IF(K11=Data!K19,"",K11+Data!L20))</f>
        <v>29</v>
      </c>
      <c r="M11" s="41">
        <f>IF(L11="","",IF(L11=Data!L19,"",L11+Data!M20))</f>
        <v>30</v>
      </c>
      <c r="N11" s="41">
        <f>IF(M11="","",IF(M11=Data!M19,"",M11+Data!N20))</f>
        <v>31</v>
      </c>
      <c r="O11" s="41">
        <f>IF(N11="","",IF(N11=Data!N19,"",N11+Data!O20))</f>
        <v>32</v>
      </c>
      <c r="P11" s="41">
        <f>IF(O11="","",IF(O11=Data!O19,"",O11+Data!P20))</f>
        <v>33</v>
      </c>
      <c r="Q11" s="41">
        <f>IF(P11="","",IF(P11=Data!P19,"",P11+Data!Q20))</f>
        <v>34</v>
      </c>
      <c r="R11" s="41">
        <f>IF(Q11="","",IF(Q11=Data!Q19,"",Q11+Data!R20))</f>
        <v>35</v>
      </c>
      <c r="S11" s="41">
        <f>IF(R11="","",IF(R11=Data!R19,"",R11+Data!S20))</f>
        <v>36</v>
      </c>
      <c r="T11" s="41">
        <f>IF(S11="","",IF(S11=Data!S19,"",S11+Data!T20))</f>
        <v>37</v>
      </c>
      <c r="U11" s="41">
        <f>IF(T11="","",IF(T11=Data!T19,"",T11+Data!U20))</f>
        <v>38</v>
      </c>
      <c r="V11" s="41">
        <f>IF(U11="","",IF(U11=Data!U19,"",U11+Data!V20))</f>
        <v>39</v>
      </c>
      <c r="W11" s="41">
        <f>IF(V11="","",IF(V11=Data!V19,"",V11+Data!W20))</f>
        <v>40</v>
      </c>
      <c r="X11" s="41">
        <f>IF(W11="","",IF(W11=Data!W19,"",W11+Data!X20))</f>
        <v>41</v>
      </c>
      <c r="Y11" s="41">
        <f>IF(X11="","",IF(X11=Data!X19,"",X11+Data!Y20))</f>
        <v>42</v>
      </c>
      <c r="Z11" s="41">
        <f>IF(Y11="","",IF(Y11=Data!Y19,"",Y11+Data!Z20))</f>
        <v>43</v>
      </c>
      <c r="AA11" s="41">
        <f>IF(Z11="","",IF(Z11=Data!Z19,"",Z11+Data!AA20))</f>
        <v>44</v>
      </c>
      <c r="AB11" s="41">
        <f>IF(AA11="","",IF(AA11=Data!AA19,"",AA11+Data!AB20))</f>
        <v>45</v>
      </c>
      <c r="AC11" s="41">
        <f>IF(AB11="","",IF(AB11=Data!AB19,"",AB11+Data!AC20))</f>
        <v>46</v>
      </c>
      <c r="AD11" s="41">
        <f>IF(AC11="","",IF(AC11=Data!AC19,"",AC11+Data!AD20))</f>
        <v>47</v>
      </c>
      <c r="AE11" s="41">
        <f>IF(AD11="","",IF(AD11=Data!AD19,"",AD11+Data!AE20))</f>
        <v>48</v>
      </c>
      <c r="AF11" s="41">
        <f>IF(AE11="","",IF(AE11=Data!AE19,"",AE11+Data!AF20))</f>
        <v>49</v>
      </c>
      <c r="AG11" s="41">
        <f>IF(AF11="","",IF(AF11=Data!AF19,"",AF11+Data!AG20))</f>
        <v>50</v>
      </c>
      <c r="AH11" s="41">
        <f>IF(AG11="","",IF(AG11=Data!AG19,"",AG11+Data!AH20))</f>
        <v>51</v>
      </c>
      <c r="AI11" s="41">
        <f>IF(AH11="","",IF(AH11=Data!AH19,"",AH11+Data!AI20))</f>
        <v>52</v>
      </c>
      <c r="AJ11" s="41">
        <f>IF(AI11="","",IF(AI11=Data!AI19,"",AI11+Data!AJ20))</f>
        <v>53</v>
      </c>
      <c r="AK11" s="41">
        <f>IF(AJ11="","",IF(AJ11=Data!AJ19,"",AJ11+Data!AK20))</f>
        <v>54</v>
      </c>
      <c r="AL11" s="41">
        <f>IF(AK11="","",IF(AK11=Data!AK19,"",AK11+Data!AL20))</f>
        <v>55</v>
      </c>
      <c r="AM11" s="41">
        <f>IF(AL11="","",IF(AL11=Data!AL19,"",AL11+Data!AM20))</f>
        <v>56</v>
      </c>
      <c r="AN11" s="41">
        <f>IF(AM11="","",IF(AM11=Data!AM19,"",AM11+Data!AN20))</f>
        <v>57</v>
      </c>
      <c r="AO11" s="41">
        <f>IF(AN11="","",IF(AN11=Data!AN19,"",AN11+Data!AO20))</f>
        <v>58</v>
      </c>
      <c r="AP11" s="41">
        <f>IF(AO11="","",IF(AO11=Data!AO19,"",AO11+Data!AP20))</f>
        <v>59</v>
      </c>
      <c r="AQ11" s="41">
        <f>IF(AP11="","",IF(AP11=Data!AP19,"",AP11+Data!AQ20))</f>
        <v>60</v>
      </c>
      <c r="AR11" s="41">
        <f>IF(AQ11="","",IF(AQ11=Data!AQ19,"",AQ11+Data!AR20))</f>
        <v>61</v>
      </c>
      <c r="AS11" s="41">
        <f>IF(AR11="","",IF(AR11=Data!AR19,"",AR11+Data!AS20))</f>
        <v>62</v>
      </c>
      <c r="AT11" s="41">
        <f>IF(AS11="","",IF(AS11=Data!AS19,"",AS11+Data!AT20))</f>
        <v>63</v>
      </c>
      <c r="AU11" s="41">
        <f>IF(AT11="","",IF(AT11=Data!AT19,"",AT11+Data!AU20))</f>
        <v>64</v>
      </c>
      <c r="AV11" s="41">
        <f>IF(AU11="","",IF(AU11=Data!AU19,"",AU11+Data!AV20))</f>
        <v>65</v>
      </c>
      <c r="AW11" s="41">
        <f>IF(AV11="","",IF(AV11=Data!AV19,"",AV11+Data!AW20))</f>
        <v>66</v>
      </c>
      <c r="AX11" s="41">
        <f>IF(AW11="","",IF(AW11=Data!AW19,"",AW11+Data!AX20))</f>
        <v>67</v>
      </c>
      <c r="AY11" s="41">
        <f>IF(AX11="","",IF(AX11=Data!AX19,"",AX11+Data!AY20))</f>
        <v>68</v>
      </c>
      <c r="AZ11" s="41">
        <f>IF(AY11="","",IF(AY11=Data!AY19,"",AY11+Data!AZ20))</f>
        <v>69</v>
      </c>
      <c r="BA11" s="41">
        <f>IF(AZ11="","",IF(AZ11=Data!AZ19,"",AZ11+Data!BA20))</f>
        <v>70</v>
      </c>
      <c r="BB11" s="41">
        <f>IF(BA11="","",IF(BA11=Data!BA19,"",BA11+Data!BB20))</f>
        <v>71</v>
      </c>
      <c r="BC11" s="41">
        <f>IF(BB11="","",IF(BB11=Data!BB19,"",BB11+Data!BC20))</f>
        <v>72</v>
      </c>
      <c r="BD11" s="41">
        <f>IF(BC11="","",IF(BC11=Data!BC19,"",BC11+Data!BD20))</f>
        <v>73</v>
      </c>
      <c r="BE11" s="41">
        <f>IF(BD11="","",IF(BD11=Data!BD19,"",BD11+Data!BE20))</f>
        <v>74</v>
      </c>
      <c r="BF11" s="41">
        <f>IF(BE11="","",IF(BE11=Data!BE19,"",BE11+Data!BF20))</f>
        <v>75</v>
      </c>
      <c r="BG11" s="41">
        <f>IF(BF11="","",IF(BF11=Data!BF19,"",BF11+Data!BG20))</f>
        <v>76</v>
      </c>
      <c r="BH11" s="41">
        <f>IF(BG11="","",IF(BG11=Data!BG19,"",BG11+Data!BH20))</f>
        <v>77</v>
      </c>
      <c r="BI11" s="41">
        <f>IF(BH11="","",IF(BH11=Data!BH19,"",BH11+Data!BI20))</f>
        <v>78</v>
      </c>
      <c r="BJ11" s="41">
        <f>IF(BI11="","",IF(BI11=Data!BI19,"",BI11+Data!BJ20))</f>
        <v>79</v>
      </c>
      <c r="BK11" s="41">
        <f>IF(BJ11="","",IF(BJ11=Data!BJ19,"",BJ11+Data!BK20))</f>
        <v>80</v>
      </c>
      <c r="BL11" s="41">
        <f>IF(BK11="","",IF(BK11=Data!BK19,"",BK11+Data!BL20))</f>
        <v>81</v>
      </c>
      <c r="BM11" s="41">
        <f>IF(BL11="","",IF(BL11=Data!BL19,"",BL11+Data!BM20))</f>
        <v>82</v>
      </c>
      <c r="BN11" s="41">
        <f>IF(BM11="","",IF(BM11=Data!BM19,"",BM11+Data!BN20))</f>
        <v>83</v>
      </c>
      <c r="BO11" s="41">
        <f>IF(BN11="","",IF(BN11=Data!BN19,"",BN11+Data!BO20))</f>
        <v>84</v>
      </c>
      <c r="BP11" s="41">
        <f>IF(BO11="","",IF(BO11=Data!BO19,"",BO11+Data!BP20))</f>
        <v>85</v>
      </c>
      <c r="BQ11" s="41">
        <f>IF(BP11="","",IF(BP11=Data!BP19,"",BP11+Data!BQ20))</f>
        <v>86</v>
      </c>
      <c r="BR11" s="41">
        <f>IF(BQ11="","",IF(BQ11=Data!BQ19,"",BQ11+Data!BR20))</f>
        <v>87</v>
      </c>
      <c r="BS11" s="41">
        <f>IF(BR11="","",IF(BR11=Data!BR19,"",BR11+Data!BS20))</f>
        <v>88</v>
      </c>
      <c r="BT11" s="41">
        <f>IF(BS11="","",IF(BS11=Data!BS19,"",BS11+Data!BT20))</f>
        <v>89</v>
      </c>
      <c r="BU11" s="41">
        <f>IF(BT11="","",IF(BT11=Data!BT19,"",BT11+Data!BU20))</f>
        <v>90</v>
      </c>
      <c r="BV11" s="41">
        <f>IF(BU11="","",IF(BU11=Data!BU19,"",BU11+Data!BV20))</f>
        <v>91</v>
      </c>
      <c r="BW11" s="41">
        <f>IF(BV11="","",IF(BV11=Data!BV19,"",BV11+Data!BW20))</f>
        <v>92</v>
      </c>
      <c r="BX11" s="41">
        <f>IF(BW11="","",IF(BW11=Data!BW19,"",BW11+Data!BX20))</f>
        <v>93</v>
      </c>
      <c r="BY11" s="41">
        <f>IF(BX11="","",IF(BX11=Data!BX19,"",BX11+Data!BY20))</f>
        <v>94</v>
      </c>
      <c r="BZ11" s="41">
        <f>IF(BY11="","",IF(BY11=Data!BY19,"",BY11+Data!BZ20))</f>
        <v>95</v>
      </c>
      <c r="CA11" s="41">
        <f>IF(BZ11="","",IF(BZ11=Data!BZ19,"",BZ11+Data!CA20))</f>
        <v>96</v>
      </c>
      <c r="CB11" s="41">
        <f>IF(CA11="","",IF(CA11=Data!CA19,"",CA11+Data!CB20))</f>
        <v>97</v>
      </c>
      <c r="CC11" s="41">
        <f>IF(CB11="","",IF(CB11=Data!CB19,"",CB11+Data!CC20))</f>
        <v>98</v>
      </c>
      <c r="CD11" s="41">
        <f>IF(CC11="","",IF(CC11=Data!CC19,"",CC11+Data!CD20))</f>
        <v>99</v>
      </c>
      <c r="CE11" s="41">
        <f>IF(CD11="","",IF(CD11=Data!CD19,"",CD11+Data!CE20))</f>
        <v>100</v>
      </c>
      <c r="CF11" s="41">
        <f>IF(CE11="","",IF(CE11=Data!CE19,"",CE11+Data!CF20))</f>
      </c>
      <c r="CG11" s="41">
        <f>IF(CF11="","",IF(CF11=Data!CF19,"",CF11+Data!CG20))</f>
      </c>
      <c r="CH11" s="41">
        <f>IF(CG11="","",IF(CG11=Data!CG19,"",CG11+Data!CH20))</f>
      </c>
      <c r="CI11" s="41">
        <f>IF(CH11="","",IF(CH11=Data!CH19,"",CH11+Data!CI20))</f>
      </c>
      <c r="CJ11" s="41">
        <f>IF(CI11="","",IF(CI11=Data!CI19,"",CI11+Data!CJ20))</f>
      </c>
      <c r="CK11" s="41">
        <f>IF(CJ11="","",IF(CJ11=Data!CJ19,"",CJ11+Data!CK20))</f>
      </c>
      <c r="CL11" s="41">
        <f>IF(CK11="","",IF(CK11=Data!CK19,"",CK11+Data!CL20))</f>
      </c>
      <c r="CM11" s="41">
        <f>IF(CL11="","",IF(CL11=Data!CL19,"",CL11+Data!CM20))</f>
      </c>
      <c r="CN11" s="41">
        <f>IF(CM11="","",IF(CM11=Data!CM19,"",CM11+Data!CN20))</f>
      </c>
      <c r="CO11" s="41">
        <f>IF(CN11="","",IF(CN11=Data!CN19,"",CN11+Data!CO20))</f>
      </c>
      <c r="CP11" s="41">
        <f>IF(CO11="","",IF(CO11=Data!CO19,"",CO11+Data!CP20))</f>
      </c>
      <c r="CQ11" s="41">
        <f>IF(CP11="","",IF(CP11=Data!CP19,"",CP11+Data!CQ20))</f>
      </c>
      <c r="CR11" s="41">
        <f>IF(CQ11="","",IF(CQ11=Data!CQ19,"",CQ11+Data!CR20))</f>
      </c>
      <c r="CS11" s="41">
        <f>IF(CR11="","",IF(CR11=Data!CR19,"",CR11+Data!CS20))</f>
      </c>
      <c r="CT11" s="41">
        <f>IF(CS11="","",IF(CS11=Data!CS19,"",CS11+Data!CT20))</f>
      </c>
      <c r="CU11" s="41">
        <f>IF(CT11="","",IF(CT11=Data!CT19,"",CT11+Data!CU20))</f>
      </c>
      <c r="CV11" s="41">
        <f>IF(CU11="","",IF(CU11=Data!CU19,"",CU11+Data!CV20))</f>
      </c>
      <c r="CW11" s="41">
        <f>IF(CV11="","",IF(CV11=Data!CV19,"",CV11+Data!CW20))</f>
      </c>
      <c r="CX11" s="42">
        <f>IF(CW11="","",IF(CW11=Data!CW19,"",CW11+Data!CX20))</f>
      </c>
      <c r="CY11" s="100"/>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6"/>
    </row>
    <row r="12" spans="1:214" s="30" customFormat="1" ht="12.75">
      <c r="A12" s="97"/>
      <c r="B12" s="43" t="s">
        <v>33</v>
      </c>
      <c r="C12" s="38">
        <f>IF(Tables!C11="","",Data!C11/Tables!C11)</f>
        <v>60</v>
      </c>
      <c r="D12" s="38">
        <f>IF(Tables!D11="","",Data!D11/Tables!D11)</f>
        <v>57.142857142857146</v>
      </c>
      <c r="E12" s="38">
        <f>IF(Tables!E11="","",Data!E11/Tables!E11)</f>
        <v>54.54545454545455</v>
      </c>
      <c r="F12" s="38">
        <f>IF(Tables!F11="","",Data!F11/Tables!F11)</f>
        <v>52.17391304347826</v>
      </c>
      <c r="G12" s="38">
        <f>IF(Tables!G11="","",Data!G11/Tables!G11)</f>
        <v>50</v>
      </c>
      <c r="H12" s="38">
        <f>IF(Tables!H11="","",Data!H11/Tables!H11)</f>
        <v>48</v>
      </c>
      <c r="I12" s="38">
        <f>IF(Tables!I11="","",Data!I11/Tables!I11)</f>
        <v>46.15384615384615</v>
      </c>
      <c r="J12" s="38">
        <f>IF(Tables!J11="","",Data!J11/Tables!J11)</f>
        <v>44.44444444444444</v>
      </c>
      <c r="K12" s="38">
        <f>IF(Tables!K11="","",Data!K11/Tables!K11)</f>
        <v>42.857142857142854</v>
      </c>
      <c r="L12" s="38">
        <f>IF(Tables!L11="","",Data!L11/Tables!L11)</f>
        <v>41.37931034482759</v>
      </c>
      <c r="M12" s="38">
        <f>IF(Tables!M11="","",Data!M11/Tables!M11)</f>
        <v>40</v>
      </c>
      <c r="N12" s="38">
        <f>IF(Tables!N11="","",Data!N11/Tables!N11)</f>
        <v>38.70967741935484</v>
      </c>
      <c r="O12" s="38">
        <f>IF(Tables!O11="","",Data!O11/Tables!O11)</f>
        <v>37.5</v>
      </c>
      <c r="P12" s="38">
        <f>IF(Tables!P11="","",Data!P11/Tables!P11)</f>
        <v>36.36363636363637</v>
      </c>
      <c r="Q12" s="38">
        <f>IF(Tables!Q11="","",Data!Q11/Tables!Q11)</f>
        <v>35.294117647058826</v>
      </c>
      <c r="R12" s="38">
        <f>IF(Tables!R11="","",Data!R11/Tables!R11)</f>
        <v>34.285714285714285</v>
      </c>
      <c r="S12" s="38">
        <f>IF(Tables!S11="","",Data!S11/Tables!S11)</f>
        <v>33.333333333333336</v>
      </c>
      <c r="T12" s="38">
        <f>IF(Tables!T11="","",Data!T11/Tables!T11)</f>
        <v>32.432432432432435</v>
      </c>
      <c r="U12" s="38">
        <f>IF(Tables!U11="","",Data!U11/Tables!U11)</f>
        <v>31.57894736842105</v>
      </c>
      <c r="V12" s="38">
        <f>IF(Tables!V11="","",Data!V11/Tables!V11)</f>
        <v>30.76923076923077</v>
      </c>
      <c r="W12" s="38">
        <f>IF(Tables!W11="","",Data!W11/Tables!W11)</f>
        <v>30</v>
      </c>
      <c r="X12" s="38">
        <f>IF(Tables!X11="","",Data!X11/Tables!X11)</f>
        <v>29.26829268292683</v>
      </c>
      <c r="Y12" s="38">
        <f>IF(Tables!Y11="","",Data!Y11/Tables!Y11)</f>
        <v>28.571428571428573</v>
      </c>
      <c r="Z12" s="38">
        <f>IF(Tables!Z11="","",Data!Z11/Tables!Z11)</f>
        <v>27.906976744186046</v>
      </c>
      <c r="AA12" s="38">
        <f>IF(Tables!AA11="","",Data!AA11/Tables!AA11)</f>
        <v>27.272727272727273</v>
      </c>
      <c r="AB12" s="38">
        <f>IF(Tables!AB11="","",Data!AB11/Tables!AB11)</f>
        <v>26.666666666666668</v>
      </c>
      <c r="AC12" s="38">
        <f>IF(Tables!AC11="","",Data!AC11/Tables!AC11)</f>
        <v>26.08695652173913</v>
      </c>
      <c r="AD12" s="38">
        <f>IF(Tables!AD11="","",Data!AD11/Tables!AD11)</f>
        <v>25.53191489361702</v>
      </c>
      <c r="AE12" s="38">
        <f>IF(Tables!AE11="","",Data!AE11/Tables!AE11)</f>
        <v>25</v>
      </c>
      <c r="AF12" s="38">
        <f>IF(Tables!AF11="","",Data!AF11/Tables!AF11)</f>
        <v>24.489795918367346</v>
      </c>
      <c r="AG12" s="38">
        <f>IF(Tables!AG11="","",Data!AG11/Tables!AG11)</f>
        <v>24</v>
      </c>
      <c r="AH12" s="38">
        <f>IF(Tables!AH11="","",Data!AH11/Tables!AH11)</f>
        <v>23.529411764705884</v>
      </c>
      <c r="AI12" s="38">
        <f>IF(Tables!AI11="","",Data!AI11/Tables!AI11)</f>
        <v>23.076923076923077</v>
      </c>
      <c r="AJ12" s="38">
        <f>IF(Tables!AJ11="","",Data!AJ11/Tables!AJ11)</f>
        <v>22.641509433962263</v>
      </c>
      <c r="AK12" s="38">
        <f>IF(Tables!AK11="","",Data!AK11/Tables!AK11)</f>
        <v>22.22222222222222</v>
      </c>
      <c r="AL12" s="38">
        <f>IF(Tables!AL11="","",Data!AL11/Tables!AL11)</f>
        <v>21.818181818181817</v>
      </c>
      <c r="AM12" s="38">
        <f>IF(Tables!AM11="","",Data!AM11/Tables!AM11)</f>
        <v>21.428571428571427</v>
      </c>
      <c r="AN12" s="38">
        <f>IF(Tables!AN11="","",Data!AN11/Tables!AN11)</f>
        <v>21.05263157894737</v>
      </c>
      <c r="AO12" s="38">
        <f>IF(Tables!AO11="","",Data!AO11/Tables!AO11)</f>
        <v>20.689655172413794</v>
      </c>
      <c r="AP12" s="38">
        <f>IF(Tables!AP11="","",Data!AP11/Tables!AP11)</f>
        <v>20.338983050847457</v>
      </c>
      <c r="AQ12" s="38">
        <f>IF(Tables!AQ11="","",Data!AQ11/Tables!AQ11)</f>
        <v>20</v>
      </c>
      <c r="AR12" s="38">
        <f>IF(Tables!AR11="","",Data!AR11/Tables!AR11)</f>
        <v>19.672131147540984</v>
      </c>
      <c r="AS12" s="38">
        <f>IF(Tables!AS11="","",Data!AS11/Tables!AS11)</f>
        <v>19.35483870967742</v>
      </c>
      <c r="AT12" s="38">
        <f>IF(Tables!AT11="","",Data!AT11/Tables!AT11)</f>
        <v>19.047619047619047</v>
      </c>
      <c r="AU12" s="38">
        <f>IF(Tables!AU11="","",Data!AU11/Tables!AU11)</f>
        <v>18.75</v>
      </c>
      <c r="AV12" s="38">
        <f>IF(Tables!AV11="","",Data!AV11/Tables!AV11)</f>
        <v>18.46153846153846</v>
      </c>
      <c r="AW12" s="38">
        <f>IF(Tables!AW11="","",Data!AW11/Tables!AW11)</f>
        <v>18.181818181818183</v>
      </c>
      <c r="AX12" s="38">
        <f>IF(Tables!AX11="","",Data!AX11/Tables!AX11)</f>
        <v>17.91044776119403</v>
      </c>
      <c r="AY12" s="38">
        <f>IF(Tables!AY11="","",Data!AY11/Tables!AY11)</f>
        <v>17.647058823529413</v>
      </c>
      <c r="AZ12" s="38">
        <f>IF(Tables!AZ11="","",Data!AZ11/Tables!AZ11)</f>
        <v>17.391304347826086</v>
      </c>
      <c r="BA12" s="38">
        <f>IF(Tables!BA11="","",Data!BA11/Tables!BA11)</f>
        <v>17.142857142857142</v>
      </c>
      <c r="BB12" s="38">
        <f>IF(Tables!BB11="","",Data!BB11/Tables!BB11)</f>
        <v>16.901408450704224</v>
      </c>
      <c r="BC12" s="38">
        <f>IF(Tables!BC11="","",Data!BC11/Tables!BC11)</f>
        <v>16.666666666666668</v>
      </c>
      <c r="BD12" s="38">
        <f>IF(Tables!BD11="","",Data!BD11/Tables!BD11)</f>
        <v>16.438356164383563</v>
      </c>
      <c r="BE12" s="38">
        <f>IF(Tables!BE11="","",Data!BE11/Tables!BE11)</f>
        <v>16.216216216216218</v>
      </c>
      <c r="BF12" s="38">
        <f>IF(Tables!BF11="","",Data!BF11/Tables!BF11)</f>
        <v>16</v>
      </c>
      <c r="BG12" s="38">
        <f>IF(Tables!BG11="","",Data!BG11/Tables!BG11)</f>
        <v>15.789473684210526</v>
      </c>
      <c r="BH12" s="38">
        <f>IF(Tables!BH11="","",Data!BH11/Tables!BH11)</f>
        <v>15.584415584415584</v>
      </c>
      <c r="BI12" s="38">
        <f>IF(Tables!BI11="","",Data!BI11/Tables!BI11)</f>
        <v>15.384615384615385</v>
      </c>
      <c r="BJ12" s="38">
        <f>IF(Tables!BJ11="","",Data!BJ11/Tables!BJ11)</f>
        <v>15.189873417721518</v>
      </c>
      <c r="BK12" s="38">
        <f>IF(Tables!BK11="","",Data!BK11/Tables!BK11)</f>
        <v>15</v>
      </c>
      <c r="BL12" s="38">
        <f>IF(Tables!BL11="","",Data!BL11/Tables!BL11)</f>
        <v>14.814814814814815</v>
      </c>
      <c r="BM12" s="38">
        <f>IF(Tables!BM11="","",Data!BM11/Tables!BM11)</f>
        <v>14.634146341463415</v>
      </c>
      <c r="BN12" s="38">
        <f>IF(Tables!BN11="","",Data!BN11/Tables!BN11)</f>
        <v>14.457831325301205</v>
      </c>
      <c r="BO12" s="38">
        <f>IF(Tables!BO11="","",Data!BO11/Tables!BO11)</f>
        <v>14.285714285714286</v>
      </c>
      <c r="BP12" s="38">
        <f>IF(Tables!BP11="","",Data!BP11/Tables!BP11)</f>
        <v>14.117647058823529</v>
      </c>
      <c r="BQ12" s="38">
        <f>IF(Tables!BQ11="","",Data!BQ11/Tables!BQ11)</f>
        <v>13.953488372093023</v>
      </c>
      <c r="BR12" s="38">
        <f>IF(Tables!BR11="","",Data!BR11/Tables!BR11)</f>
        <v>13.793103448275861</v>
      </c>
      <c r="BS12" s="38">
        <f>IF(Tables!BS11="","",Data!BS11/Tables!BS11)</f>
        <v>13.636363636363637</v>
      </c>
      <c r="BT12" s="38">
        <f>IF(Tables!BT11="","",Data!BT11/Tables!BT11)</f>
        <v>13.48314606741573</v>
      </c>
      <c r="BU12" s="38">
        <f>IF(Tables!BU11="","",Data!BU11/Tables!BU11)</f>
        <v>13.333333333333334</v>
      </c>
      <c r="BV12" s="38">
        <f>IF(Tables!BV11="","",Data!BV11/Tables!BV11)</f>
        <v>13.186813186813186</v>
      </c>
      <c r="BW12" s="38">
        <f>IF(Tables!BW11="","",Data!BW11/Tables!BW11)</f>
        <v>13.043478260869565</v>
      </c>
      <c r="BX12" s="38">
        <f>IF(Tables!BX11="","",Data!BX11/Tables!BX11)</f>
        <v>12.903225806451612</v>
      </c>
      <c r="BY12" s="38">
        <f>IF(Tables!BY11="","",Data!BY11/Tables!BY11)</f>
        <v>12.76595744680851</v>
      </c>
      <c r="BZ12" s="38">
        <f>IF(Tables!BZ11="","",Data!BZ11/Tables!BZ11)</f>
        <v>12.631578947368421</v>
      </c>
      <c r="CA12" s="38">
        <f>IF(Tables!CA11="","",Data!CA11/Tables!CA11)</f>
        <v>12.5</v>
      </c>
      <c r="CB12" s="38">
        <f>IF(Tables!CB11="","",Data!CB11/Tables!CB11)</f>
        <v>12.371134020618557</v>
      </c>
      <c r="CC12" s="38">
        <f>IF(Tables!CC11="","",Data!CC11/Tables!CC11)</f>
        <v>12.244897959183673</v>
      </c>
      <c r="CD12" s="38">
        <f>IF(Tables!CD11="","",Data!CD11/Tables!CD11)</f>
        <v>12.121212121212121</v>
      </c>
      <c r="CE12" s="38">
        <f>IF(Tables!CE11="","",Data!CE11/Tables!CE11)</f>
        <v>12</v>
      </c>
      <c r="CF12" s="38">
        <f>IF(Tables!CF11="","",Data!CF11/Tables!CF11)</f>
      </c>
      <c r="CG12" s="38">
        <f>IF(Tables!CG11="","",Data!CG11/Tables!CG11)</f>
      </c>
      <c r="CH12" s="38">
        <f>IF(Tables!CH11="","",Data!CH11/Tables!CH11)</f>
      </c>
      <c r="CI12" s="38">
        <f>IF(Tables!CI11="","",Data!CI11/Tables!CI11)</f>
      </c>
      <c r="CJ12" s="38">
        <f>IF(Tables!CJ11="","",Data!CJ11/Tables!CJ11)</f>
      </c>
      <c r="CK12" s="38">
        <f>IF(Tables!CK11="","",Data!CK11/Tables!CK11)</f>
      </c>
      <c r="CL12" s="38">
        <f>IF(Tables!CL11="","",Data!CL11/Tables!CL11)</f>
      </c>
      <c r="CM12" s="38">
        <f>IF(Tables!CM11="","",Data!CM11/Tables!CM11)</f>
      </c>
      <c r="CN12" s="38">
        <f>IF(Tables!CN11="","",Data!CN11/Tables!CN11)</f>
      </c>
      <c r="CO12" s="38">
        <f>IF(Tables!CO11="","",Data!CO11/Tables!CO11)</f>
      </c>
      <c r="CP12" s="38">
        <f>IF(Tables!CP11="","",Data!CP11/Tables!CP11)</f>
      </c>
      <c r="CQ12" s="38">
        <f>IF(Tables!CQ11="","",Data!CQ11/Tables!CQ11)</f>
      </c>
      <c r="CR12" s="38">
        <f>IF(Tables!CR11="","",Data!CR11/Tables!CR11)</f>
      </c>
      <c r="CS12" s="38">
        <f>IF(Tables!CS11="","",Data!CS11/Tables!CS11)</f>
      </c>
      <c r="CT12" s="38">
        <f>IF(Tables!CT11="","",Data!CT11/Tables!CT11)</f>
      </c>
      <c r="CU12" s="38">
        <f>IF(Tables!CU11="","",Data!CU11/Tables!CU11)</f>
      </c>
      <c r="CV12" s="38">
        <f>IF(Tables!CV11="","",Data!CV11/Tables!CV11)</f>
      </c>
      <c r="CW12" s="38">
        <f>IF(Tables!CW11="","",Data!CW11/Tables!CW11)</f>
      </c>
      <c r="CX12" s="44">
        <f>IF(Tables!CX11="","",Data!CX11/Tables!CX11)</f>
      </c>
      <c r="CY12" s="101"/>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HF12" s="37"/>
    </row>
    <row r="13" spans="1:214" s="30" customFormat="1" ht="12.75">
      <c r="A13" s="97"/>
      <c r="B13" s="45" t="s">
        <v>38</v>
      </c>
      <c r="C13" s="39">
        <f>IF(C11="","",Data!C12/Tables!C11)</f>
        <v>3.25</v>
      </c>
      <c r="D13" s="39">
        <f>IF(D11="","",Data!D12/Tables!D11)</f>
        <v>3.0952380952380953</v>
      </c>
      <c r="E13" s="39">
        <f>IF(E11="","",Data!E12/Tables!E11)</f>
        <v>2.9545454545454546</v>
      </c>
      <c r="F13" s="39">
        <f>IF(F11="","",Data!F12/Tables!F11)</f>
        <v>2.8260869565217392</v>
      </c>
      <c r="G13" s="39">
        <f>IF(G11="","",Data!G12/Tables!G11)</f>
        <v>2.7083333333333335</v>
      </c>
      <c r="H13" s="39">
        <f>IF(H11="","",Data!H12/Tables!H11)</f>
        <v>2.6</v>
      </c>
      <c r="I13" s="39">
        <f>IF(I11="","",Data!I12/Tables!I11)</f>
        <v>2.5</v>
      </c>
      <c r="J13" s="39">
        <f>IF(J11="","",Data!J12/Tables!J11)</f>
        <v>2.4074074074074074</v>
      </c>
      <c r="K13" s="39">
        <f>IF(K11="","",Data!K12/Tables!K11)</f>
        <v>2.3214285714285716</v>
      </c>
      <c r="L13" s="39">
        <f>IF(L11="","",Data!L12/Tables!L11)</f>
        <v>2.2413793103448274</v>
      </c>
      <c r="M13" s="39">
        <f>IF(M11="","",Data!M12/Tables!M11)</f>
        <v>2.1666666666666665</v>
      </c>
      <c r="N13" s="39">
        <f>IF(N11="","",Data!N12/Tables!N11)</f>
        <v>2.096774193548387</v>
      </c>
      <c r="O13" s="39">
        <f>IF(O11="","",Data!O12/Tables!O11)</f>
        <v>2.03125</v>
      </c>
      <c r="P13" s="39">
        <f>IF(P11="","",Data!P12/Tables!P11)</f>
        <v>1.9696969696969697</v>
      </c>
      <c r="Q13" s="39">
        <f>IF(Q11="","",Data!Q12/Tables!Q11)</f>
        <v>1.911764705882353</v>
      </c>
      <c r="R13" s="39">
        <f>IF(R11="","",Data!R12/Tables!R11)</f>
        <v>1.8571428571428572</v>
      </c>
      <c r="S13" s="39">
        <f>IF(S11="","",Data!S12/Tables!S11)</f>
        <v>1.8055555555555556</v>
      </c>
      <c r="T13" s="39">
        <f>IF(T11="","",Data!T12/Tables!T11)</f>
        <v>1.7567567567567568</v>
      </c>
      <c r="U13" s="39">
        <f>IF(U11="","",Data!U12/Tables!U11)</f>
        <v>1.7105263157894737</v>
      </c>
      <c r="V13" s="39">
        <f>IF(V11="","",Data!V12/Tables!V11)</f>
        <v>1.6666666666666667</v>
      </c>
      <c r="W13" s="39">
        <f>IF(W11="","",Data!W12/Tables!W11)</f>
        <v>1.625</v>
      </c>
      <c r="X13" s="39">
        <f>IF(X11="","",Data!X12/Tables!X11)</f>
        <v>1.5853658536585367</v>
      </c>
      <c r="Y13" s="39">
        <f>IF(Y11="","",Data!Y12/Tables!Y11)</f>
        <v>1.5476190476190477</v>
      </c>
      <c r="Z13" s="39">
        <f>IF(Z11="","",Data!Z12/Tables!Z11)</f>
        <v>1.5116279069767442</v>
      </c>
      <c r="AA13" s="39">
        <f>IF(AA11="","",Data!AA12/Tables!AA11)</f>
        <v>1.4772727272727273</v>
      </c>
      <c r="AB13" s="39">
        <f>IF(AB11="","",Data!AB12/Tables!AB11)</f>
        <v>1.4444444444444444</v>
      </c>
      <c r="AC13" s="39">
        <f>IF(AC11="","",Data!AC12/Tables!AC11)</f>
        <v>1.4130434782608696</v>
      </c>
      <c r="AD13" s="39">
        <f>IF(AD11="","",Data!AD12/Tables!AD11)</f>
        <v>1.3829787234042554</v>
      </c>
      <c r="AE13" s="39">
        <f>IF(AE11="","",Data!AE12/Tables!AE11)</f>
        <v>1.3541666666666667</v>
      </c>
      <c r="AF13" s="39">
        <f>IF(AF11="","",Data!AF12/Tables!AF11)</f>
        <v>1.3265306122448979</v>
      </c>
      <c r="AG13" s="39">
        <f>IF(AG11="","",Data!AG12/Tables!AG11)</f>
        <v>1.3</v>
      </c>
      <c r="AH13" s="39">
        <f>IF(AH11="","",Data!AH12/Tables!AH11)</f>
        <v>1.2745098039215685</v>
      </c>
      <c r="AI13" s="39">
        <f>IF(AI11="","",Data!AI12/Tables!AI11)</f>
        <v>1.25</v>
      </c>
      <c r="AJ13" s="39">
        <f>IF(AJ11="","",Data!AJ12/Tables!AJ11)</f>
        <v>1.2264150943396226</v>
      </c>
      <c r="AK13" s="39">
        <f>IF(AK11="","",Data!AK12/Tables!AK11)</f>
        <v>1.2037037037037037</v>
      </c>
      <c r="AL13" s="39">
        <f>IF(AL11="","",Data!AL12/Tables!AL11)</f>
        <v>1.1818181818181819</v>
      </c>
      <c r="AM13" s="39">
        <f>IF(AM11="","",Data!AM12/Tables!AM11)</f>
        <v>1.1607142857142858</v>
      </c>
      <c r="AN13" s="39">
        <f>IF(AN11="","",Data!AN12/Tables!AN11)</f>
        <v>1.1403508771929824</v>
      </c>
      <c r="AO13" s="39">
        <f>IF(AO11="","",Data!AO12/Tables!AO11)</f>
        <v>1.1206896551724137</v>
      </c>
      <c r="AP13" s="39">
        <f>IF(AP11="","",Data!AP12/Tables!AP11)</f>
        <v>1.1016949152542372</v>
      </c>
      <c r="AQ13" s="39">
        <f>IF(AQ11="","",Data!AQ12/Tables!AQ11)</f>
        <v>1.0833333333333333</v>
      </c>
      <c r="AR13" s="39">
        <f>IF(AR11="","",Data!AR12/Tables!AR11)</f>
        <v>1.0655737704918034</v>
      </c>
      <c r="AS13" s="39">
        <f>IF(AS11="","",Data!AS12/Tables!AS11)</f>
        <v>1.0483870967741935</v>
      </c>
      <c r="AT13" s="39">
        <f>IF(AT11="","",Data!AT12/Tables!AT11)</f>
        <v>1.0317460317460319</v>
      </c>
      <c r="AU13" s="39">
        <f>IF(AU11="","",Data!AU12/Tables!AU11)</f>
        <v>1.015625</v>
      </c>
      <c r="AV13" s="39">
        <f>IF(AV11="","",Data!AV12/Tables!AV11)</f>
        <v>1</v>
      </c>
      <c r="AW13" s="39">
        <f>IF(AW11="","",Data!AW12/Tables!AW11)</f>
        <v>0.9848484848484849</v>
      </c>
      <c r="AX13" s="39">
        <f>IF(AX11="","",Data!AX12/Tables!AX11)</f>
        <v>0.9701492537313433</v>
      </c>
      <c r="AY13" s="39">
        <f>IF(AY11="","",Data!AY12/Tables!AY11)</f>
        <v>0.9558823529411765</v>
      </c>
      <c r="AZ13" s="39">
        <f>IF(AZ11="","",Data!AZ12/Tables!AZ11)</f>
        <v>0.9420289855072463</v>
      </c>
      <c r="BA13" s="39">
        <f>IF(BA11="","",Data!BA12/Tables!BA11)</f>
        <v>0.9285714285714286</v>
      </c>
      <c r="BB13" s="39">
        <f>IF(BB11="","",Data!BB12/Tables!BB11)</f>
        <v>0.9154929577464789</v>
      </c>
      <c r="BC13" s="39">
        <f>IF(BC11="","",Data!BC12/Tables!BC11)</f>
        <v>0.9027777777777778</v>
      </c>
      <c r="BD13" s="39">
        <f>IF(BD11="","",Data!BD12/Tables!BD11)</f>
        <v>0.8904109589041096</v>
      </c>
      <c r="BE13" s="39">
        <f>IF(BE11="","",Data!BE12/Tables!BE11)</f>
        <v>0.8783783783783784</v>
      </c>
      <c r="BF13" s="39">
        <f>IF(BF11="","",Data!BF12/Tables!BF11)</f>
        <v>0.8666666666666667</v>
      </c>
      <c r="BG13" s="39">
        <f>IF(BG11="","",Data!BG12/Tables!BG11)</f>
        <v>0.8552631578947368</v>
      </c>
      <c r="BH13" s="39">
        <f>IF(BH11="","",Data!BH12/Tables!BH11)</f>
        <v>0.8441558441558441</v>
      </c>
      <c r="BI13" s="39">
        <f>IF(BI11="","",Data!BI12/Tables!BI11)</f>
        <v>0.8333333333333334</v>
      </c>
      <c r="BJ13" s="39">
        <f>IF(BJ11="","",Data!BJ12/Tables!BJ11)</f>
        <v>0.8227848101265823</v>
      </c>
      <c r="BK13" s="39">
        <f>IF(BK11="","",Data!BK12/Tables!BK11)</f>
        <v>0.8125</v>
      </c>
      <c r="BL13" s="39">
        <f>IF(BL11="","",Data!BL12/Tables!BL11)</f>
        <v>0.8024691358024691</v>
      </c>
      <c r="BM13" s="39">
        <f>IF(BM11="","",Data!BM12/Tables!BM11)</f>
        <v>0.7926829268292683</v>
      </c>
      <c r="BN13" s="39">
        <f>IF(BN11="","",Data!BN12/Tables!BN11)</f>
        <v>0.7831325301204819</v>
      </c>
      <c r="BO13" s="39">
        <f>IF(BO11="","",Data!BO12/Tables!BO11)</f>
        <v>0.7738095238095238</v>
      </c>
      <c r="BP13" s="39">
        <f>IF(BP11="","",Data!BP12/Tables!BP11)</f>
        <v>0.7647058823529411</v>
      </c>
      <c r="BQ13" s="39">
        <f>IF(BQ11="","",Data!BQ12/Tables!BQ11)</f>
        <v>0.7558139534883721</v>
      </c>
      <c r="BR13" s="39">
        <f>IF(BR11="","",Data!BR12/Tables!BR11)</f>
        <v>0.7471264367816092</v>
      </c>
      <c r="BS13" s="39">
        <f>IF(BS11="","",Data!BS12/Tables!BS11)</f>
        <v>0.7386363636363636</v>
      </c>
      <c r="BT13" s="39">
        <f>IF(BT11="","",Data!BT12/Tables!BT11)</f>
        <v>0.7303370786516854</v>
      </c>
      <c r="BU13" s="39">
        <f>IF(BU11="","",Data!BU12/Tables!BU11)</f>
        <v>0.7222222222222222</v>
      </c>
      <c r="BV13" s="39">
        <f>IF(BV11="","",Data!BV12/Tables!BV11)</f>
        <v>0.7142857142857143</v>
      </c>
      <c r="BW13" s="39">
        <f>IF(BW11="","",Data!BW12/Tables!BW11)</f>
        <v>0.7065217391304348</v>
      </c>
      <c r="BX13" s="39">
        <f>IF(BX11="","",Data!BX12/Tables!BX11)</f>
        <v>0.6989247311827957</v>
      </c>
      <c r="BY13" s="39">
        <f>IF(BY11="","",Data!BY12/Tables!BY11)</f>
        <v>0.6914893617021277</v>
      </c>
      <c r="BZ13" s="39">
        <f>IF(BZ11="","",Data!BZ12/Tables!BZ11)</f>
        <v>0.6842105263157895</v>
      </c>
      <c r="CA13" s="39">
        <f>IF(CA11="","",Data!CA12/Tables!CA11)</f>
        <v>0.6770833333333334</v>
      </c>
      <c r="CB13" s="39">
        <f>IF(CB11="","",Data!CB12/Tables!CB11)</f>
        <v>0.6701030927835051</v>
      </c>
      <c r="CC13" s="39">
        <f>IF(CC11="","",Data!CC12/Tables!CC11)</f>
        <v>0.6632653061224489</v>
      </c>
      <c r="CD13" s="39">
        <f>IF(CD11="","",Data!CD12/Tables!CD11)</f>
        <v>0.6565656565656566</v>
      </c>
      <c r="CE13" s="39">
        <f>IF(CE11="","",Data!CE12/Tables!CE11)</f>
        <v>0.65</v>
      </c>
      <c r="CF13" s="39">
        <f>IF(CF11="","",Data!CF12/Tables!CF11)</f>
      </c>
      <c r="CG13" s="39">
        <f>IF(CG11="","",Data!CG12/Tables!CG11)</f>
      </c>
      <c r="CH13" s="39">
        <f>IF(CH11="","",Data!CH12/Tables!CH11)</f>
      </c>
      <c r="CI13" s="39">
        <f>IF(CI11="","",Data!CI12/Tables!CI11)</f>
      </c>
      <c r="CJ13" s="39">
        <f>IF(CJ11="","",Data!CJ12/Tables!CJ11)</f>
      </c>
      <c r="CK13" s="39">
        <f>IF(CK11="","",Data!CK12/Tables!CK11)</f>
      </c>
      <c r="CL13" s="39">
        <f>IF(CL11="","",Data!CL12/Tables!CL11)</f>
      </c>
      <c r="CM13" s="39">
        <f>IF(CM11="","",Data!CM12/Tables!CM11)</f>
      </c>
      <c r="CN13" s="39">
        <f>IF(CN11="","",Data!CN12/Tables!CN11)</f>
      </c>
      <c r="CO13" s="39">
        <f>IF(CO11="","",Data!CO12/Tables!CO11)</f>
      </c>
      <c r="CP13" s="39">
        <f>IF(CP11="","",Data!CP12/Tables!CP11)</f>
      </c>
      <c r="CQ13" s="39">
        <f>IF(CQ11="","",Data!CQ12/Tables!CQ11)</f>
      </c>
      <c r="CR13" s="39">
        <f>IF(CR11="","",Data!CR12/Tables!CR11)</f>
      </c>
      <c r="CS13" s="39">
        <f>IF(CS11="","",Data!CS12/Tables!CS11)</f>
      </c>
      <c r="CT13" s="39">
        <f>IF(CT11="","",Data!CT12/Tables!CT11)</f>
      </c>
      <c r="CU13" s="39">
        <f>IF(CU11="","",Data!CU12/Tables!CU11)</f>
      </c>
      <c r="CV13" s="39">
        <f>IF(CV11="","",Data!CV12/Tables!CV11)</f>
      </c>
      <c r="CW13" s="39">
        <f>IF(CW11="","",Data!CW12/Tables!CW11)</f>
      </c>
      <c r="CX13" s="46">
        <f>IF(CX11="","",Data!CX12/Tables!CX11)</f>
      </c>
      <c r="CY13" s="101"/>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HF13" s="37"/>
    </row>
    <row r="14" spans="1:214" s="30" customFormat="1" ht="12.75">
      <c r="A14" s="97"/>
      <c r="B14" s="43" t="s">
        <v>32</v>
      </c>
      <c r="C14" s="38">
        <f>IF(Tables!C11="","",Data!C6/Tables!C11)</f>
        <v>12.5</v>
      </c>
      <c r="D14" s="38">
        <f>IF(Tables!D11="","",Data!D6/Tables!D11)</f>
        <v>11.904761904761905</v>
      </c>
      <c r="E14" s="38">
        <f>IF(Tables!E11="","",Data!E6/Tables!E11)</f>
        <v>11.363636363636363</v>
      </c>
      <c r="F14" s="38">
        <f>IF(Tables!F11="","",Data!F6/Tables!F11)</f>
        <v>10.869565217391305</v>
      </c>
      <c r="G14" s="38">
        <f>IF(Tables!G11="","",Data!G6/Tables!G11)</f>
        <v>10.416666666666666</v>
      </c>
      <c r="H14" s="38">
        <f>IF(Tables!H11="","",Data!H6/Tables!H11)</f>
        <v>10</v>
      </c>
      <c r="I14" s="38">
        <f>IF(Tables!I11="","",Data!I6/Tables!I11)</f>
        <v>9.615384615384615</v>
      </c>
      <c r="J14" s="38">
        <f>IF(Tables!J11="","",Data!J6/Tables!J11)</f>
        <v>9.25925925925926</v>
      </c>
      <c r="K14" s="38">
        <f>IF(Tables!K11="","",Data!K6/Tables!K11)</f>
        <v>8.928571428571429</v>
      </c>
      <c r="L14" s="38">
        <f>IF(Tables!L11="","",Data!L6/Tables!L11)</f>
        <v>8.620689655172415</v>
      </c>
      <c r="M14" s="38">
        <f>IF(Tables!M11="","",Data!M6/Tables!M11)</f>
        <v>8.333333333333334</v>
      </c>
      <c r="N14" s="38">
        <f>IF(Tables!N11="","",Data!N6/Tables!N11)</f>
        <v>8.064516129032258</v>
      </c>
      <c r="O14" s="38">
        <f>IF(Tables!O11="","",Data!O6/Tables!O11)</f>
        <v>7.8125</v>
      </c>
      <c r="P14" s="38">
        <f>IF(Tables!P11="","",Data!P6/Tables!P11)</f>
        <v>7.575757575757576</v>
      </c>
      <c r="Q14" s="38">
        <f>IF(Tables!Q11="","",Data!Q6/Tables!Q11)</f>
        <v>7.352941176470588</v>
      </c>
      <c r="R14" s="38">
        <f>IF(Tables!R11="","",Data!R6/Tables!R11)</f>
        <v>7.142857142857143</v>
      </c>
      <c r="S14" s="38">
        <f>IF(Tables!S11="","",Data!S6/Tables!S11)</f>
        <v>6.944444444444445</v>
      </c>
      <c r="T14" s="38">
        <f>IF(Tables!T11="","",Data!T6/Tables!T11)</f>
        <v>6.756756756756757</v>
      </c>
      <c r="U14" s="38">
        <f>IF(Tables!U11="","",Data!U6/Tables!U11)</f>
        <v>6.578947368421052</v>
      </c>
      <c r="V14" s="38">
        <f>IF(Tables!V11="","",Data!V6/Tables!V11)</f>
        <v>6.410256410256411</v>
      </c>
      <c r="W14" s="38">
        <f>IF(Tables!W11="","",Data!W6/Tables!W11)</f>
        <v>6.25</v>
      </c>
      <c r="X14" s="38">
        <f>IF(Tables!X11="","",Data!X6/Tables!X11)</f>
        <v>6.097560975609756</v>
      </c>
      <c r="Y14" s="38">
        <f>IF(Tables!Y11="","",Data!Y6/Tables!Y11)</f>
        <v>5.9523809523809526</v>
      </c>
      <c r="Z14" s="38">
        <f>IF(Tables!Z11="","",Data!Z6/Tables!Z11)</f>
        <v>5.813953488372093</v>
      </c>
      <c r="AA14" s="38">
        <f>IF(Tables!AA11="","",Data!AA6/Tables!AA11)</f>
        <v>5.681818181818182</v>
      </c>
      <c r="AB14" s="38">
        <f>IF(Tables!AB11="","",Data!AB6/Tables!AB11)</f>
        <v>5.555555555555555</v>
      </c>
      <c r="AC14" s="38">
        <f>IF(Tables!AC11="","",Data!AC6/Tables!AC11)</f>
        <v>5.434782608695652</v>
      </c>
      <c r="AD14" s="38">
        <f>IF(Tables!AD11="","",Data!AD6/Tables!AD11)</f>
        <v>5.319148936170213</v>
      </c>
      <c r="AE14" s="38">
        <f>IF(Tables!AE11="","",Data!AE6/Tables!AE11)</f>
        <v>5.208333333333333</v>
      </c>
      <c r="AF14" s="38">
        <f>IF(Tables!AF11="","",Data!AF6/Tables!AF11)</f>
        <v>5.1020408163265305</v>
      </c>
      <c r="AG14" s="38">
        <f>IF(Tables!AG11="","",Data!AG6/Tables!AG11)</f>
        <v>5</v>
      </c>
      <c r="AH14" s="38">
        <f>IF(Tables!AH11="","",Data!AH6/Tables!AH11)</f>
        <v>4.901960784313726</v>
      </c>
      <c r="AI14" s="38">
        <f>IF(Tables!AI11="","",Data!AI6/Tables!AI11)</f>
        <v>4.8076923076923075</v>
      </c>
      <c r="AJ14" s="38">
        <f>IF(Tables!AJ11="","",Data!AJ6/Tables!AJ11)</f>
        <v>4.716981132075472</v>
      </c>
      <c r="AK14" s="38">
        <f>IF(Tables!AK11="","",Data!AK6/Tables!AK11)</f>
        <v>4.62962962962963</v>
      </c>
      <c r="AL14" s="38">
        <f>IF(Tables!AL11="","",Data!AL6/Tables!AL11)</f>
        <v>4.545454545454546</v>
      </c>
      <c r="AM14" s="38">
        <f>IF(Tables!AM11="","",Data!AM6/Tables!AM11)</f>
        <v>4.464285714285714</v>
      </c>
      <c r="AN14" s="38">
        <f>IF(Tables!AN11="","",Data!AN6/Tables!AN11)</f>
        <v>4.385964912280702</v>
      </c>
      <c r="AO14" s="38">
        <f>IF(Tables!AO11="","",Data!AO6/Tables!AO11)</f>
        <v>4.310344827586207</v>
      </c>
      <c r="AP14" s="38">
        <f>IF(Tables!AP11="","",Data!AP6/Tables!AP11)</f>
        <v>4.237288135593221</v>
      </c>
      <c r="AQ14" s="38">
        <f>IF(Tables!AQ11="","",Data!AQ6/Tables!AQ11)</f>
        <v>4.166666666666667</v>
      </c>
      <c r="AR14" s="38">
        <f>IF(Tables!AR11="","",Data!AR6/Tables!AR11)</f>
        <v>4.098360655737705</v>
      </c>
      <c r="AS14" s="38">
        <f>IF(Tables!AS11="","",Data!AS6/Tables!AS11)</f>
        <v>4.032258064516129</v>
      </c>
      <c r="AT14" s="38">
        <f>IF(Tables!AT11="","",Data!AT6/Tables!AT11)</f>
        <v>3.9682539682539684</v>
      </c>
      <c r="AU14" s="38">
        <f>IF(Tables!AU11="","",Data!AU6/Tables!AU11)</f>
        <v>3.90625</v>
      </c>
      <c r="AV14" s="38">
        <f>IF(Tables!AV11="","",Data!AV6/Tables!AV11)</f>
        <v>3.8461538461538463</v>
      </c>
      <c r="AW14" s="38">
        <f>IF(Tables!AW11="","",Data!AW6/Tables!AW11)</f>
        <v>3.787878787878788</v>
      </c>
      <c r="AX14" s="38">
        <f>IF(Tables!AX11="","",Data!AX6/Tables!AX11)</f>
        <v>3.7313432835820897</v>
      </c>
      <c r="AY14" s="38">
        <f>IF(Tables!AY11="","",Data!AY6/Tables!AY11)</f>
        <v>3.676470588235294</v>
      </c>
      <c r="AZ14" s="38">
        <f>IF(Tables!AZ11="","",Data!AZ6/Tables!AZ11)</f>
        <v>3.6231884057971016</v>
      </c>
      <c r="BA14" s="38">
        <f>IF(Tables!BA11="","",Data!BA6/Tables!BA11)</f>
        <v>3.5714285714285716</v>
      </c>
      <c r="BB14" s="38">
        <f>IF(Tables!BB11="","",Data!BB6/Tables!BB11)</f>
        <v>3.5211267605633805</v>
      </c>
      <c r="BC14" s="38">
        <f>IF(Tables!BC11="","",Data!BC6/Tables!BC11)</f>
        <v>3.4722222222222223</v>
      </c>
      <c r="BD14" s="38">
        <f>IF(Tables!BD11="","",Data!BD6/Tables!BD11)</f>
        <v>3.4246575342465753</v>
      </c>
      <c r="BE14" s="38">
        <f>IF(Tables!BE11="","",Data!BE6/Tables!BE11)</f>
        <v>3.3783783783783785</v>
      </c>
      <c r="BF14" s="38">
        <f>IF(Tables!BF11="","",Data!BF6/Tables!BF11)</f>
        <v>3.3333333333333335</v>
      </c>
      <c r="BG14" s="38">
        <f>IF(Tables!BG11="","",Data!BG6/Tables!BG11)</f>
        <v>3.289473684210526</v>
      </c>
      <c r="BH14" s="38">
        <f>IF(Tables!BH11="","",Data!BH6/Tables!BH11)</f>
        <v>3.2467532467532467</v>
      </c>
      <c r="BI14" s="38">
        <f>IF(Tables!BI11="","",Data!BI6/Tables!BI11)</f>
        <v>3.2051282051282053</v>
      </c>
      <c r="BJ14" s="38">
        <f>IF(Tables!BJ11="","",Data!BJ6/Tables!BJ11)</f>
        <v>3.1645569620253164</v>
      </c>
      <c r="BK14" s="38">
        <f>IF(Tables!BK11="","",Data!BK6/Tables!BK11)</f>
        <v>3.125</v>
      </c>
      <c r="BL14" s="38">
        <f>IF(Tables!BL11="","",Data!BL6/Tables!BL11)</f>
        <v>3.0864197530864197</v>
      </c>
      <c r="BM14" s="38">
        <f>IF(Tables!BM11="","",Data!BM6/Tables!BM11)</f>
        <v>3.048780487804878</v>
      </c>
      <c r="BN14" s="38">
        <f>IF(Tables!BN11="","",Data!BN6/Tables!BN11)</f>
        <v>3.0120481927710845</v>
      </c>
      <c r="BO14" s="38">
        <f>IF(Tables!BO11="","",Data!BO6/Tables!BO11)</f>
        <v>2.9761904761904763</v>
      </c>
      <c r="BP14" s="38">
        <f>IF(Tables!BP11="","",Data!BP6/Tables!BP11)</f>
        <v>2.9411764705882355</v>
      </c>
      <c r="BQ14" s="38">
        <f>IF(Tables!BQ11="","",Data!BQ6/Tables!BQ11)</f>
        <v>2.9069767441860463</v>
      </c>
      <c r="BR14" s="38">
        <f>IF(Tables!BR11="","",Data!BR6/Tables!BR11)</f>
        <v>2.8735632183908044</v>
      </c>
      <c r="BS14" s="38">
        <f>IF(Tables!BS11="","",Data!BS6/Tables!BS11)</f>
        <v>2.840909090909091</v>
      </c>
      <c r="BT14" s="38">
        <f>IF(Tables!BT11="","",Data!BT6/Tables!BT11)</f>
        <v>2.808988764044944</v>
      </c>
      <c r="BU14" s="38">
        <f>IF(Tables!BU11="","",Data!BU6/Tables!BU11)</f>
        <v>2.7777777777777777</v>
      </c>
      <c r="BV14" s="38">
        <f>IF(Tables!BV11="","",Data!BV6/Tables!BV11)</f>
        <v>2.7472527472527473</v>
      </c>
      <c r="BW14" s="38">
        <f>IF(Tables!BW11="","",Data!BW6/Tables!BW11)</f>
        <v>2.717391304347826</v>
      </c>
      <c r="BX14" s="38">
        <f>IF(Tables!BX11="","",Data!BX6/Tables!BX11)</f>
        <v>2.6881720430107525</v>
      </c>
      <c r="BY14" s="38">
        <f>IF(Tables!BY11="","",Data!BY6/Tables!BY11)</f>
        <v>2.6595744680851063</v>
      </c>
      <c r="BZ14" s="38">
        <f>IF(Tables!BZ11="","",Data!BZ6/Tables!BZ11)</f>
        <v>2.6315789473684212</v>
      </c>
      <c r="CA14" s="38">
        <f>IF(Tables!CA11="","",Data!CA6/Tables!CA11)</f>
        <v>2.6041666666666665</v>
      </c>
      <c r="CB14" s="38">
        <f>IF(Tables!CB11="","",Data!CB6/Tables!CB11)</f>
        <v>2.577319587628866</v>
      </c>
      <c r="CC14" s="38">
        <f>IF(Tables!CC11="","",Data!CC6/Tables!CC11)</f>
        <v>2.5510204081632653</v>
      </c>
      <c r="CD14" s="38">
        <f>IF(Tables!CD11="","",Data!CD6/Tables!CD11)</f>
        <v>2.525252525252525</v>
      </c>
      <c r="CE14" s="38">
        <f>IF(Tables!CE11="","",Data!CE6/Tables!CE11)</f>
        <v>2.5</v>
      </c>
      <c r="CF14" s="38">
        <f>IF(Tables!CF11="","",Data!CF6/Tables!CF11)</f>
      </c>
      <c r="CG14" s="38">
        <f>IF(Tables!CG11="","",Data!CG6/Tables!CG11)</f>
      </c>
      <c r="CH14" s="38">
        <f>IF(Tables!CH11="","",Data!CH6/Tables!CH11)</f>
      </c>
      <c r="CI14" s="38">
        <f>IF(Tables!CI11="","",Data!CI6/Tables!CI11)</f>
      </c>
      <c r="CJ14" s="38">
        <f>IF(Tables!CJ11="","",Data!CJ6/Tables!CJ11)</f>
      </c>
      <c r="CK14" s="38">
        <f>IF(Tables!CK11="","",Data!CK6/Tables!CK11)</f>
      </c>
      <c r="CL14" s="38">
        <f>IF(Tables!CL11="","",Data!CL6/Tables!CL11)</f>
      </c>
      <c r="CM14" s="38">
        <f>IF(Tables!CM11="","",Data!CM6/Tables!CM11)</f>
      </c>
      <c r="CN14" s="38">
        <f>IF(Tables!CN11="","",Data!CN6/Tables!CN11)</f>
      </c>
      <c r="CO14" s="38">
        <f>IF(Tables!CO11="","",Data!CO6/Tables!CO11)</f>
      </c>
      <c r="CP14" s="38">
        <f>IF(Tables!CP11="","",Data!CP6/Tables!CP11)</f>
      </c>
      <c r="CQ14" s="38">
        <f>IF(Tables!CQ11="","",Data!CQ6/Tables!CQ11)</f>
      </c>
      <c r="CR14" s="38">
        <f>IF(Tables!CR11="","",Data!CR6/Tables!CR11)</f>
      </c>
      <c r="CS14" s="38">
        <f>IF(Tables!CS11="","",Data!CS6/Tables!CS11)</f>
      </c>
      <c r="CT14" s="38">
        <f>IF(Tables!CT11="","",Data!CT6/Tables!CT11)</f>
      </c>
      <c r="CU14" s="38">
        <f>IF(Tables!CU11="","",Data!CU6/Tables!CU11)</f>
      </c>
      <c r="CV14" s="38">
        <f>IF(Tables!CV11="","",Data!CV6/Tables!CV11)</f>
      </c>
      <c r="CW14" s="38">
        <f>IF(Tables!CW11="","",Data!CW6/Tables!CW11)</f>
      </c>
      <c r="CX14" s="44">
        <f>IF(Tables!CX11="","",Data!CX6/Tables!CX11)</f>
      </c>
      <c r="CY14" s="101"/>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HF14" s="37"/>
    </row>
    <row r="15" spans="1:214" s="30" customFormat="1" ht="12.75">
      <c r="A15" s="97"/>
      <c r="B15" s="43" t="s">
        <v>34</v>
      </c>
      <c r="C15" s="38">
        <f>IF(C11="","",IF((Data!C13/Tables!C14)&gt;1,Data!C6,(Data!C13/Tables!C14)*Data!C6))</f>
        <v>130</v>
      </c>
      <c r="D15" s="38">
        <f>IF(D11="","",IF((Data!D13/Tables!D14)&gt;1,Data!D6,(Data!D13/Tables!D14)*Data!D6))</f>
        <v>136.49999999999997</v>
      </c>
      <c r="E15" s="38">
        <f>IF(E11="","",IF((Data!E13/Tables!E14)&gt;1,Data!E6,(Data!E13/Tables!E14)*Data!E6))</f>
        <v>143.00000000000003</v>
      </c>
      <c r="F15" s="38">
        <f>IF(F11="","",IF((Data!F13/Tables!F14)&gt;1,Data!F6,(Data!F13/Tables!F14)*Data!F6))</f>
        <v>149.5</v>
      </c>
      <c r="G15" s="38">
        <f>IF(G11="","",IF((Data!G13/Tables!G14)&gt;1,Data!G6,(Data!G13/Tables!G14)*Data!G6))</f>
        <v>156</v>
      </c>
      <c r="H15" s="38">
        <f>IF(H11="","",IF((Data!H13/Tables!H14)&gt;1,Data!H6,(Data!H13/Tables!H14)*Data!H6))</f>
        <v>162.5</v>
      </c>
      <c r="I15" s="38">
        <f>IF(I11="","",IF((Data!I13/Tables!I14)&gt;1,Data!I6,(Data!I13/Tables!I14)*Data!I6))</f>
        <v>169</v>
      </c>
      <c r="J15" s="38">
        <f>IF(J11="","",IF((Data!J13/Tables!J14)&gt;1,Data!J6,(Data!J13/Tables!J14)*Data!J6))</f>
        <v>175.5</v>
      </c>
      <c r="K15" s="38">
        <f>IF(K11="","",IF((Data!K13/Tables!K14)&gt;1,Data!K6,(Data!K13/Tables!K14)*Data!K6))</f>
        <v>182</v>
      </c>
      <c r="L15" s="38">
        <f>IF(L11="","",IF((Data!L13/Tables!L14)&gt;1,Data!L6,(Data!L13/Tables!L14)*Data!L6))</f>
        <v>188.49999999999997</v>
      </c>
      <c r="M15" s="38">
        <f>IF(M11="","",IF((Data!M13/Tables!M14)&gt;1,Data!M6,(Data!M13/Tables!M14)*Data!M6))</f>
        <v>194.99999999999997</v>
      </c>
      <c r="N15" s="38">
        <f>IF(N11="","",IF((Data!N13/Tables!N14)&gt;1,Data!N6,(Data!N13/Tables!N14)*Data!N6))</f>
        <v>201.5</v>
      </c>
      <c r="O15" s="38">
        <f>IF(O11="","",IF((Data!O13/Tables!O14)&gt;1,Data!O6,(Data!O13/Tables!O14)*Data!O6))</f>
        <v>208</v>
      </c>
      <c r="P15" s="38">
        <f>IF(P11="","",IF((Data!P13/Tables!P14)&gt;1,Data!P6,(Data!P13/Tables!P14)*Data!P6))</f>
        <v>214.5</v>
      </c>
      <c r="Q15" s="38">
        <f>IF(Q11="","",IF((Data!Q13/Tables!Q14)&gt;1,Data!Q6,(Data!Q13/Tables!Q14)*Data!Q6))</f>
        <v>221</v>
      </c>
      <c r="R15" s="38">
        <f>IF(R11="","",IF((Data!R13/Tables!R14)&gt;1,Data!R6,(Data!R13/Tables!R14)*Data!R6))</f>
        <v>227.49999999999997</v>
      </c>
      <c r="S15" s="38">
        <f>IF(S11="","",IF((Data!S13/Tables!S14)&gt;1,Data!S6,(Data!S13/Tables!S14)*Data!S6))</f>
        <v>234</v>
      </c>
      <c r="T15" s="38">
        <f>IF(T11="","",IF((Data!T13/Tables!T14)&gt;1,Data!T6,(Data!T13/Tables!T14)*Data!T6))</f>
        <v>240.5</v>
      </c>
      <c r="U15" s="38">
        <f>IF(U11="","",IF((Data!U13/Tables!U14)&gt;1,Data!U6,(Data!U13/Tables!U14)*Data!U6))</f>
        <v>247.00000000000003</v>
      </c>
      <c r="V15" s="38">
        <f>IF(V11="","",IF((Data!V13/Tables!V14)&gt;1,Data!V6,(Data!V13/Tables!V14)*Data!V6))</f>
        <v>250</v>
      </c>
      <c r="W15" s="38">
        <f>IF(W11="","",IF((Data!W13/Tables!W14)&gt;1,Data!W6,(Data!W13/Tables!W14)*Data!W6))</f>
        <v>250</v>
      </c>
      <c r="X15" s="38">
        <f>IF(X11="","",IF((Data!X13/Tables!X14)&gt;1,Data!X6,(Data!X13/Tables!X14)*Data!X6))</f>
        <v>250</v>
      </c>
      <c r="Y15" s="38">
        <f>IF(Y11="","",IF((Data!Y13/Tables!Y14)&gt;1,Data!Y6,(Data!Y13/Tables!Y14)*Data!Y6))</f>
        <v>250</v>
      </c>
      <c r="Z15" s="38">
        <f>IF(Z11="","",IF((Data!Z13/Tables!Z14)&gt;1,Data!Z6,(Data!Z13/Tables!Z14)*Data!Z6))</f>
        <v>250</v>
      </c>
      <c r="AA15" s="38">
        <f>IF(AA11="","",IF((Data!AA13/Tables!AA14)&gt;1,Data!AA6,(Data!AA13/Tables!AA14)*Data!AA6))</f>
        <v>250</v>
      </c>
      <c r="AB15" s="38">
        <f>IF(AB11="","",IF((Data!AB13/Tables!AB14)&gt;1,Data!AB6,(Data!AB13/Tables!AB14)*Data!AB6))</f>
        <v>250</v>
      </c>
      <c r="AC15" s="38">
        <f>IF(AC11="","",IF((Data!AC13/Tables!AC14)&gt;1,Data!AC6,(Data!AC13/Tables!AC14)*Data!AC6))</f>
        <v>250</v>
      </c>
      <c r="AD15" s="38">
        <f>IF(AD11="","",IF((Data!AD13/Tables!AD14)&gt;1,Data!AD6,(Data!AD13/Tables!AD14)*Data!AD6))</f>
        <v>250</v>
      </c>
      <c r="AE15" s="38">
        <f>IF(AE11="","",IF((Data!AE13/Tables!AE14)&gt;1,Data!AE6,(Data!AE13/Tables!AE14)*Data!AE6))</f>
        <v>250</v>
      </c>
      <c r="AF15" s="38">
        <f>IF(AF11="","",IF((Data!AF13/Tables!AF14)&gt;1,Data!AF6,(Data!AF13/Tables!AF14)*Data!AF6))</f>
        <v>250</v>
      </c>
      <c r="AG15" s="38">
        <f>IF(AG11="","",IF((Data!AG13/Tables!AG14)&gt;1,Data!AG6,(Data!AG13/Tables!AG14)*Data!AG6))</f>
        <v>250</v>
      </c>
      <c r="AH15" s="38">
        <f>IF(AH11="","",IF((Data!AH13/Tables!AH14)&gt;1,Data!AH6,(Data!AH13/Tables!AH14)*Data!AH6))</f>
        <v>250</v>
      </c>
      <c r="AI15" s="38">
        <f>IF(AI11="","",IF((Data!AI13/Tables!AI14)&gt;1,Data!AI6,(Data!AI13/Tables!AI14)*Data!AI6))</f>
        <v>250</v>
      </c>
      <c r="AJ15" s="38">
        <f>IF(AJ11="","",IF((Data!AJ13/Tables!AJ14)&gt;1,Data!AJ6,(Data!AJ13/Tables!AJ14)*Data!AJ6))</f>
        <v>250</v>
      </c>
      <c r="AK15" s="38">
        <f>IF(AK11="","",IF((Data!AK13/Tables!AK14)&gt;1,Data!AK6,(Data!AK13/Tables!AK14)*Data!AK6))</f>
        <v>250</v>
      </c>
      <c r="AL15" s="38">
        <f>IF(AL11="","",IF((Data!AL13/Tables!AL14)&gt;1,Data!AL6,(Data!AL13/Tables!AL14)*Data!AL6))</f>
        <v>250</v>
      </c>
      <c r="AM15" s="38">
        <f>IF(AM11="","",IF((Data!AM13/Tables!AM14)&gt;1,Data!AM6,(Data!AM13/Tables!AM14)*Data!AM6))</f>
        <v>250</v>
      </c>
      <c r="AN15" s="38">
        <f>IF(AN11="","",IF((Data!AN13/Tables!AN14)&gt;1,Data!AN6,(Data!AN13/Tables!AN14)*Data!AN6))</f>
        <v>250</v>
      </c>
      <c r="AO15" s="38">
        <f>IF(AO11="","",IF((Data!AO13/Tables!AO14)&gt;1,Data!AO6,(Data!AO13/Tables!AO14)*Data!AO6))</f>
        <v>250</v>
      </c>
      <c r="AP15" s="38">
        <f>IF(AP11="","",IF((Data!AP13/Tables!AP14)&gt;1,Data!AP6,(Data!AP13/Tables!AP14)*Data!AP6))</f>
        <v>250</v>
      </c>
      <c r="AQ15" s="38">
        <f>IF(AQ11="","",IF((Data!AQ13/Tables!AQ14)&gt;1,Data!AQ6,(Data!AQ13/Tables!AQ14)*Data!AQ6))</f>
        <v>250</v>
      </c>
      <c r="AR15" s="38">
        <f>IF(AR11="","",IF((Data!AR13/Tables!AR14)&gt;1,Data!AR6,(Data!AR13/Tables!AR14)*Data!AR6))</f>
        <v>250</v>
      </c>
      <c r="AS15" s="38">
        <f>IF(AS11="","",IF((Data!AS13/Tables!AS14)&gt;1,Data!AS6,(Data!AS13/Tables!AS14)*Data!AS6))</f>
        <v>250</v>
      </c>
      <c r="AT15" s="38">
        <f>IF(AT11="","",IF((Data!AT13/Tables!AT14)&gt;1,Data!AT6,(Data!AT13/Tables!AT14)*Data!AT6))</f>
        <v>250</v>
      </c>
      <c r="AU15" s="38">
        <f>IF(AU11="","",IF((Data!AU13/Tables!AU14)&gt;1,Data!AU6,(Data!AU13/Tables!AU14)*Data!AU6))</f>
        <v>250</v>
      </c>
      <c r="AV15" s="38">
        <f>IF(AV11="","",IF((Data!AV13/Tables!AV14)&gt;1,Data!AV6,(Data!AV13/Tables!AV14)*Data!AV6))</f>
        <v>250</v>
      </c>
      <c r="AW15" s="38">
        <f>IF(AW11="","",IF((Data!AW13/Tables!AW14)&gt;1,Data!AW6,(Data!AW13/Tables!AW14)*Data!AW6))</f>
        <v>250</v>
      </c>
      <c r="AX15" s="38">
        <f>IF(AX11="","",IF((Data!AX13/Tables!AX14)&gt;1,Data!AX6,(Data!AX13/Tables!AX14)*Data!AX6))</f>
        <v>250</v>
      </c>
      <c r="AY15" s="38">
        <f>IF(AY11="","",IF((Data!AY13/Tables!AY14)&gt;1,Data!AY6,(Data!AY13/Tables!AY14)*Data!AY6))</f>
        <v>250</v>
      </c>
      <c r="AZ15" s="38">
        <f>IF(AZ11="","",IF((Data!AZ13/Tables!AZ14)&gt;1,Data!AZ6,(Data!AZ13/Tables!AZ14)*Data!AZ6))</f>
        <v>250</v>
      </c>
      <c r="BA15" s="38">
        <f>IF(BA11="","",IF((Data!BA13/Tables!BA14)&gt;1,Data!BA6,(Data!BA13/Tables!BA14)*Data!BA6))</f>
        <v>250</v>
      </c>
      <c r="BB15" s="38">
        <f>IF(BB11="","",IF((Data!BB13/Tables!BB14)&gt;1,Data!BB6,(Data!BB13/Tables!BB14)*Data!BB6))</f>
        <v>250</v>
      </c>
      <c r="BC15" s="38">
        <f>IF(BC11="","",IF((Data!BC13/Tables!BC14)&gt;1,Data!BC6,(Data!BC13/Tables!BC14)*Data!BC6))</f>
        <v>250</v>
      </c>
      <c r="BD15" s="38">
        <f>IF(BD11="","",IF((Data!BD13/Tables!BD14)&gt;1,Data!BD6,(Data!BD13/Tables!BD14)*Data!BD6))</f>
        <v>250</v>
      </c>
      <c r="BE15" s="38">
        <f>IF(BE11="","",IF((Data!BE13/Tables!BE14)&gt;1,Data!BE6,(Data!BE13/Tables!BE14)*Data!BE6))</f>
        <v>250</v>
      </c>
      <c r="BF15" s="38">
        <f>IF(BF11="","",IF((Data!BF13/Tables!BF14)&gt;1,Data!BF6,(Data!BF13/Tables!BF14)*Data!BF6))</f>
        <v>250</v>
      </c>
      <c r="BG15" s="38">
        <f>IF(BG11="","",IF((Data!BG13/Tables!BG14)&gt;1,Data!BG6,(Data!BG13/Tables!BG14)*Data!BG6))</f>
        <v>250</v>
      </c>
      <c r="BH15" s="38">
        <f>IF(BH11="","",IF((Data!BH13/Tables!BH14)&gt;1,Data!BH6,(Data!BH13/Tables!BH14)*Data!BH6))</f>
        <v>250</v>
      </c>
      <c r="BI15" s="38">
        <f>IF(BI11="","",IF((Data!BI13/Tables!BI14)&gt;1,Data!BI6,(Data!BI13/Tables!BI14)*Data!BI6))</f>
        <v>250</v>
      </c>
      <c r="BJ15" s="38">
        <f>IF(BJ11="","",IF((Data!BJ13/Tables!BJ14)&gt;1,Data!BJ6,(Data!BJ13/Tables!BJ14)*Data!BJ6))</f>
        <v>250</v>
      </c>
      <c r="BK15" s="38">
        <f>IF(BK11="","",IF((Data!BK13/Tables!BK14)&gt;1,Data!BK6,(Data!BK13/Tables!BK14)*Data!BK6))</f>
        <v>250</v>
      </c>
      <c r="BL15" s="38">
        <f>IF(BL11="","",IF((Data!BL13/Tables!BL14)&gt;1,Data!BL6,(Data!BL13/Tables!BL14)*Data!BL6))</f>
        <v>250</v>
      </c>
      <c r="BM15" s="38">
        <f>IF(BM11="","",IF((Data!BM13/Tables!BM14)&gt;1,Data!BM6,(Data!BM13/Tables!BM14)*Data!BM6))</f>
        <v>250</v>
      </c>
      <c r="BN15" s="38">
        <f>IF(BN11="","",IF((Data!BN13/Tables!BN14)&gt;1,Data!BN6,(Data!BN13/Tables!BN14)*Data!BN6))</f>
        <v>250</v>
      </c>
      <c r="BO15" s="38">
        <f>IF(BO11="","",IF((Data!BO13/Tables!BO14)&gt;1,Data!BO6,(Data!BO13/Tables!BO14)*Data!BO6))</f>
        <v>250</v>
      </c>
      <c r="BP15" s="38">
        <f>IF(BP11="","",IF((Data!BP13/Tables!BP14)&gt;1,Data!BP6,(Data!BP13/Tables!BP14)*Data!BP6))</f>
        <v>250</v>
      </c>
      <c r="BQ15" s="38">
        <f>IF(BQ11="","",IF((Data!BQ13/Tables!BQ14)&gt;1,Data!BQ6,(Data!BQ13/Tables!BQ14)*Data!BQ6))</f>
        <v>250</v>
      </c>
      <c r="BR15" s="38">
        <f>IF(BR11="","",IF((Data!BR13/Tables!BR14)&gt;1,Data!BR6,(Data!BR13/Tables!BR14)*Data!BR6))</f>
        <v>250</v>
      </c>
      <c r="BS15" s="38">
        <f>IF(BS11="","",IF((Data!BS13/Tables!BS14)&gt;1,Data!BS6,(Data!BS13/Tables!BS14)*Data!BS6))</f>
        <v>250</v>
      </c>
      <c r="BT15" s="38">
        <f>IF(BT11="","",IF((Data!BT13/Tables!BT14)&gt;1,Data!BT6,(Data!BT13/Tables!BT14)*Data!BT6))</f>
        <v>250</v>
      </c>
      <c r="BU15" s="38">
        <f>IF(BU11="","",IF((Data!BU13/Tables!BU14)&gt;1,Data!BU6,(Data!BU13/Tables!BU14)*Data!BU6))</f>
        <v>250</v>
      </c>
      <c r="BV15" s="38">
        <f>IF(BV11="","",IF((Data!BV13/Tables!BV14)&gt;1,Data!BV6,(Data!BV13/Tables!BV14)*Data!BV6))</f>
        <v>250</v>
      </c>
      <c r="BW15" s="38">
        <f>IF(BW11="","",IF((Data!BW13/Tables!BW14)&gt;1,Data!BW6,(Data!BW13/Tables!BW14)*Data!BW6))</f>
        <v>250</v>
      </c>
      <c r="BX15" s="38">
        <f>IF(BX11="","",IF((Data!BX13/Tables!BX14)&gt;1,Data!BX6,(Data!BX13/Tables!BX14)*Data!BX6))</f>
        <v>250</v>
      </c>
      <c r="BY15" s="38">
        <f>IF(BY11="","",IF((Data!BY13/Tables!BY14)&gt;1,Data!BY6,(Data!BY13/Tables!BY14)*Data!BY6))</f>
        <v>250</v>
      </c>
      <c r="BZ15" s="38">
        <f>IF(BZ11="","",IF((Data!BZ13/Tables!BZ14)&gt;1,Data!BZ6,(Data!BZ13/Tables!BZ14)*Data!BZ6))</f>
        <v>250</v>
      </c>
      <c r="CA15" s="38">
        <f>IF(CA11="","",IF((Data!CA13/Tables!CA14)&gt;1,Data!CA6,(Data!CA13/Tables!CA14)*Data!CA6))</f>
        <v>250</v>
      </c>
      <c r="CB15" s="38">
        <f>IF(CB11="","",IF((Data!CB13/Tables!CB14)&gt;1,Data!CB6,(Data!CB13/Tables!CB14)*Data!CB6))</f>
        <v>250</v>
      </c>
      <c r="CC15" s="38">
        <f>IF(CC11="","",IF((Data!CC13/Tables!CC14)&gt;1,Data!CC6,(Data!CC13/Tables!CC14)*Data!CC6))</f>
        <v>250</v>
      </c>
      <c r="CD15" s="38">
        <f>IF(CD11="","",IF((Data!CD13/Tables!CD14)&gt;1,Data!CD6,(Data!CD13/Tables!CD14)*Data!CD6))</f>
        <v>250</v>
      </c>
      <c r="CE15" s="38">
        <f>IF(CE11="","",IF((Data!CE13/Tables!CE14)&gt;1,Data!CE6,(Data!CE13/Tables!CE14)*Data!CE6))</f>
        <v>250</v>
      </c>
      <c r="CF15" s="38">
        <f>IF(CF11="","",IF((Data!CF13/Tables!CF14)&gt;1,Data!CF6,(Data!CF13/Tables!CF14)*Data!CF6))</f>
      </c>
      <c r="CG15" s="38">
        <f>IF(CG11="","",IF((Data!CG13/Tables!CG14)&gt;1,Data!CG6,(Data!CG13/Tables!CG14)*Data!CG6))</f>
      </c>
      <c r="CH15" s="38">
        <f>IF(CH11="","",IF((Data!CH13/Tables!CH14)&gt;1,Data!CH6,(Data!CH13/Tables!CH14)*Data!CH6))</f>
      </c>
      <c r="CI15" s="38">
        <f>IF(CI11="","",IF((Data!CI13/Tables!CI14)&gt;1,Data!CI6,(Data!CI13/Tables!CI14)*Data!CI6))</f>
      </c>
      <c r="CJ15" s="38">
        <f>IF(CJ11="","",IF((Data!CJ13/Tables!CJ14)&gt;1,Data!CJ6,(Data!CJ13/Tables!CJ14)*Data!CJ6))</f>
      </c>
      <c r="CK15" s="38">
        <f>IF(CK11="","",IF((Data!CK13/Tables!CK14)&gt;1,Data!CK6,(Data!CK13/Tables!CK14)*Data!CK6))</f>
      </c>
      <c r="CL15" s="38">
        <f>IF(CL11="","",IF((Data!CL13/Tables!CL14)&gt;1,Data!CL6,(Data!CL13/Tables!CL14)*Data!CL6))</f>
      </c>
      <c r="CM15" s="38">
        <f>IF(CM11="","",IF((Data!CM13/Tables!CM14)&gt;1,Data!CM6,(Data!CM13/Tables!CM14)*Data!CM6))</f>
      </c>
      <c r="CN15" s="38">
        <f>IF(CN11="","",IF((Data!CN13/Tables!CN14)&gt;1,Data!CN6,(Data!CN13/Tables!CN14)*Data!CN6))</f>
      </c>
      <c r="CO15" s="38">
        <f>IF(CO11="","",IF((Data!CO13/Tables!CO14)&gt;1,Data!CO6,(Data!CO13/Tables!CO14)*Data!CO6))</f>
      </c>
      <c r="CP15" s="38">
        <f>IF(CP11="","",IF((Data!CP13/Tables!CP14)&gt;1,Data!CP6,(Data!CP13/Tables!CP14)*Data!CP6))</f>
      </c>
      <c r="CQ15" s="38">
        <f>IF(CQ11="","",IF((Data!CQ13/Tables!CQ14)&gt;1,Data!CQ6,(Data!CQ13/Tables!CQ14)*Data!CQ6))</f>
      </c>
      <c r="CR15" s="38">
        <f>IF(CR11="","",IF((Data!CR13/Tables!CR14)&gt;1,Data!CR6,(Data!CR13/Tables!CR14)*Data!CR6))</f>
      </c>
      <c r="CS15" s="38">
        <f>IF(CS11="","",IF((Data!CS13/Tables!CS14)&gt;1,Data!CS6,(Data!CS13/Tables!CS14)*Data!CS6))</f>
      </c>
      <c r="CT15" s="38">
        <f>IF(CT11="","",IF((Data!CT13/Tables!CT14)&gt;1,Data!CT6,(Data!CT13/Tables!CT14)*Data!CT6))</f>
      </c>
      <c r="CU15" s="38">
        <f>IF(CU11="","",IF((Data!CU13/Tables!CU14)&gt;1,Data!CU6,(Data!CU13/Tables!CU14)*Data!CU6))</f>
      </c>
      <c r="CV15" s="38">
        <f>IF(CV11="","",IF((Data!CV13/Tables!CV14)&gt;1,Data!CV6,(Data!CV13/Tables!CV14)*Data!CV6))</f>
      </c>
      <c r="CW15" s="38">
        <f>IF(CW11="","",IF((Data!CW13/Tables!CW14)&gt;1,Data!CW6,(Data!CW13/Tables!CW14)*Data!CW6))</f>
      </c>
      <c r="CX15" s="44">
        <f>IF(CX11="","",IF((Data!CX13/Tables!CX14)&gt;1,Data!CX6,(Data!CX13/Tables!CX14)*Data!CX6))</f>
      </c>
      <c r="CY15" s="101"/>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HF15" s="37"/>
    </row>
    <row r="16" spans="1:214" s="30" customFormat="1" ht="12.75">
      <c r="A16" s="97"/>
      <c r="B16" s="43" t="s">
        <v>35</v>
      </c>
      <c r="C16" s="38">
        <f>IF(C11="","",IF((Data!C13/Tables!C14)&gt;1,100,(Data!C13/Tables!C14)*100))</f>
        <v>52</v>
      </c>
      <c r="D16" s="38">
        <f>IF(D11="","",IF((Data!D13/Tables!D14)&gt;1,100,(Data!D13/Tables!D14)*100))</f>
        <v>54.599999999999994</v>
      </c>
      <c r="E16" s="38">
        <f>IF(E11="","",IF((Data!E13/Tables!E14)&gt;1,100,(Data!E13/Tables!E14)*100))</f>
        <v>57.2</v>
      </c>
      <c r="F16" s="38">
        <f>IF(F11="","",IF((Data!F13/Tables!F14)&gt;1,100,(Data!F13/Tables!F14)*100))</f>
        <v>59.8</v>
      </c>
      <c r="G16" s="38">
        <f>IF(G11="","",IF((Data!G13/Tables!G14)&gt;1,100,(Data!G13/Tables!G14)*100))</f>
        <v>62.4</v>
      </c>
      <c r="H16" s="38">
        <f>IF(H11="","",IF((Data!H13/Tables!H14)&gt;1,100,(Data!H13/Tables!H14)*100))</f>
        <v>65</v>
      </c>
      <c r="I16" s="38">
        <f>IF(I11="","",IF((Data!I13/Tables!I14)&gt;1,100,(Data!I13/Tables!I14)*100))</f>
        <v>67.60000000000001</v>
      </c>
      <c r="J16" s="38">
        <f>IF(J11="","",IF((Data!J13/Tables!J14)&gt;1,100,(Data!J13/Tables!J14)*100))</f>
        <v>70.19999999999999</v>
      </c>
      <c r="K16" s="38">
        <f>IF(K11="","",IF((Data!K13/Tables!K14)&gt;1,100,(Data!K13/Tables!K14)*100))</f>
        <v>72.8</v>
      </c>
      <c r="L16" s="38">
        <f>IF(L11="","",IF((Data!L13/Tables!L14)&gt;1,100,(Data!L13/Tables!L14)*100))</f>
        <v>75.39999999999999</v>
      </c>
      <c r="M16" s="38">
        <f>IF(M11="","",IF((Data!M13/Tables!M14)&gt;1,100,(Data!M13/Tables!M14)*100))</f>
        <v>77.99999999999999</v>
      </c>
      <c r="N16" s="38">
        <f>IF(N11="","",IF((Data!N13/Tables!N14)&gt;1,100,(Data!N13/Tables!N14)*100))</f>
        <v>80.60000000000001</v>
      </c>
      <c r="O16" s="38">
        <f>IF(O11="","",IF((Data!O13/Tables!O14)&gt;1,100,(Data!O13/Tables!O14)*100))</f>
        <v>83.2</v>
      </c>
      <c r="P16" s="38">
        <f>IF(P11="","",IF((Data!P13/Tables!P14)&gt;1,100,(Data!P13/Tables!P14)*100))</f>
        <v>85.8</v>
      </c>
      <c r="Q16" s="38">
        <f>IF(Q11="","",IF((Data!Q13/Tables!Q14)&gt;1,100,(Data!Q13/Tables!Q14)*100))</f>
        <v>88.4</v>
      </c>
      <c r="R16" s="38">
        <f>IF(R11="","",IF((Data!R13/Tables!R14)&gt;1,100,(Data!R13/Tables!R14)*100))</f>
        <v>90.99999999999999</v>
      </c>
      <c r="S16" s="38">
        <f>IF(S11="","",IF((Data!S13/Tables!S14)&gt;1,100,(Data!S13/Tables!S14)*100))</f>
        <v>93.6</v>
      </c>
      <c r="T16" s="38">
        <f>IF(T11="","",IF((Data!T13/Tables!T14)&gt;1,100,(Data!T13/Tables!T14)*100))</f>
        <v>96.2</v>
      </c>
      <c r="U16" s="38">
        <f>IF(U11="","",IF((Data!U13/Tables!U14)&gt;1,100,(Data!U13/Tables!U14)*100))</f>
        <v>98.80000000000001</v>
      </c>
      <c r="V16" s="38">
        <f>IF(V11="","",IF((Data!V13/Tables!V14)&gt;1,100,(Data!V13/Tables!V14)*100))</f>
        <v>100</v>
      </c>
      <c r="W16" s="38">
        <f>IF(W11="","",IF((Data!W13/Tables!W14)&gt;1,100,(Data!W13/Tables!W14)*100))</f>
        <v>100</v>
      </c>
      <c r="X16" s="38">
        <f>IF(X11="","",IF((Data!X13/Tables!X14)&gt;1,100,(Data!X13/Tables!X14)*100))</f>
        <v>100</v>
      </c>
      <c r="Y16" s="38">
        <f>IF(Y11="","",IF((Data!Y13/Tables!Y14)&gt;1,100,(Data!Y13/Tables!Y14)*100))</f>
        <v>100</v>
      </c>
      <c r="Z16" s="38">
        <f>IF(Z11="","",IF((Data!Z13/Tables!Z14)&gt;1,100,(Data!Z13/Tables!Z14)*100))</f>
        <v>100</v>
      </c>
      <c r="AA16" s="38">
        <f>IF(AA11="","",IF((Data!AA13/Tables!AA14)&gt;1,100,(Data!AA13/Tables!AA14)*100))</f>
        <v>100</v>
      </c>
      <c r="AB16" s="38">
        <f>IF(AB11="","",IF((Data!AB13/Tables!AB14)&gt;1,100,(Data!AB13/Tables!AB14)*100))</f>
        <v>100</v>
      </c>
      <c r="AC16" s="38">
        <f>IF(AC11="","",IF((Data!AC13/Tables!AC14)&gt;1,100,(Data!AC13/Tables!AC14)*100))</f>
        <v>100</v>
      </c>
      <c r="AD16" s="38">
        <f>IF(AD11="","",IF((Data!AD13/Tables!AD14)&gt;1,100,(Data!AD13/Tables!AD14)*100))</f>
        <v>100</v>
      </c>
      <c r="AE16" s="38">
        <f>IF(AE11="","",IF((Data!AE13/Tables!AE14)&gt;1,100,(Data!AE13/Tables!AE14)*100))</f>
        <v>100</v>
      </c>
      <c r="AF16" s="38">
        <f>IF(AF11="","",IF((Data!AF13/Tables!AF14)&gt;1,100,(Data!AF13/Tables!AF14)*100))</f>
        <v>100</v>
      </c>
      <c r="AG16" s="38">
        <f>IF(AG11="","",IF((Data!AG13/Tables!AG14)&gt;1,100,(Data!AG13/Tables!AG14)*100))</f>
        <v>100</v>
      </c>
      <c r="AH16" s="38">
        <f>IF(AH11="","",IF((Data!AH13/Tables!AH14)&gt;1,100,(Data!AH13/Tables!AH14)*100))</f>
        <v>100</v>
      </c>
      <c r="AI16" s="38">
        <f>IF(AI11="","",IF((Data!AI13/Tables!AI14)&gt;1,100,(Data!AI13/Tables!AI14)*100))</f>
        <v>100</v>
      </c>
      <c r="AJ16" s="38">
        <f>IF(AJ11="","",IF((Data!AJ13/Tables!AJ14)&gt;1,100,(Data!AJ13/Tables!AJ14)*100))</f>
        <v>100</v>
      </c>
      <c r="AK16" s="38">
        <f>IF(AK11="","",IF((Data!AK13/Tables!AK14)&gt;1,100,(Data!AK13/Tables!AK14)*100))</f>
        <v>100</v>
      </c>
      <c r="AL16" s="38">
        <f>IF(AL11="","",IF((Data!AL13/Tables!AL14)&gt;1,100,(Data!AL13/Tables!AL14)*100))</f>
        <v>100</v>
      </c>
      <c r="AM16" s="38">
        <f>IF(AM11="","",IF((Data!AM13/Tables!AM14)&gt;1,100,(Data!AM13/Tables!AM14)*100))</f>
        <v>100</v>
      </c>
      <c r="AN16" s="38">
        <f>IF(AN11="","",IF((Data!AN13/Tables!AN14)&gt;1,100,(Data!AN13/Tables!AN14)*100))</f>
        <v>100</v>
      </c>
      <c r="AO16" s="38">
        <f>IF(AO11="","",IF((Data!AO13/Tables!AO14)&gt;1,100,(Data!AO13/Tables!AO14)*100))</f>
        <v>100</v>
      </c>
      <c r="AP16" s="38">
        <f>IF(AP11="","",IF((Data!AP13/Tables!AP14)&gt;1,100,(Data!AP13/Tables!AP14)*100))</f>
        <v>100</v>
      </c>
      <c r="AQ16" s="38">
        <f>IF(AQ11="","",IF((Data!AQ13/Tables!AQ14)&gt;1,100,(Data!AQ13/Tables!AQ14)*100))</f>
        <v>100</v>
      </c>
      <c r="AR16" s="38">
        <f>IF(AR11="","",IF((Data!AR13/Tables!AR14)&gt;1,100,(Data!AR13/Tables!AR14)*100))</f>
        <v>100</v>
      </c>
      <c r="AS16" s="38">
        <f>IF(AS11="","",IF((Data!AS13/Tables!AS14)&gt;1,100,(Data!AS13/Tables!AS14)*100))</f>
        <v>100</v>
      </c>
      <c r="AT16" s="38">
        <f>IF(AT11="","",IF((Data!AT13/Tables!AT14)&gt;1,100,(Data!AT13/Tables!AT14)*100))</f>
        <v>100</v>
      </c>
      <c r="AU16" s="38">
        <f>IF(AU11="","",IF((Data!AU13/Tables!AU14)&gt;1,100,(Data!AU13/Tables!AU14)*100))</f>
        <v>100</v>
      </c>
      <c r="AV16" s="38">
        <f>IF(AV11="","",IF((Data!AV13/Tables!AV14)&gt;1,100,(Data!AV13/Tables!AV14)*100))</f>
        <v>100</v>
      </c>
      <c r="AW16" s="38">
        <f>IF(AW11="","",IF((Data!AW13/Tables!AW14)&gt;1,100,(Data!AW13/Tables!AW14)*100))</f>
        <v>100</v>
      </c>
      <c r="AX16" s="38">
        <f>IF(AX11="","",IF((Data!AX13/Tables!AX14)&gt;1,100,(Data!AX13/Tables!AX14)*100))</f>
        <v>100</v>
      </c>
      <c r="AY16" s="38">
        <f>IF(AY11="","",IF((Data!AY13/Tables!AY14)&gt;1,100,(Data!AY13/Tables!AY14)*100))</f>
        <v>100</v>
      </c>
      <c r="AZ16" s="38">
        <f>IF(AZ11="","",IF((Data!AZ13/Tables!AZ14)&gt;1,100,(Data!AZ13/Tables!AZ14)*100))</f>
        <v>100</v>
      </c>
      <c r="BA16" s="38">
        <f>IF(BA11="","",IF((Data!BA13/Tables!BA14)&gt;1,100,(Data!BA13/Tables!BA14)*100))</f>
        <v>100</v>
      </c>
      <c r="BB16" s="38">
        <f>IF(BB11="","",IF((Data!BB13/Tables!BB14)&gt;1,100,(Data!BB13/Tables!BB14)*100))</f>
        <v>100</v>
      </c>
      <c r="BC16" s="38">
        <f>IF(BC11="","",IF((Data!BC13/Tables!BC14)&gt;1,100,(Data!BC13/Tables!BC14)*100))</f>
        <v>100</v>
      </c>
      <c r="BD16" s="38">
        <f>IF(BD11="","",IF((Data!BD13/Tables!BD14)&gt;1,100,(Data!BD13/Tables!BD14)*100))</f>
        <v>100</v>
      </c>
      <c r="BE16" s="38">
        <f>IF(BE11="","",IF((Data!BE13/Tables!BE14)&gt;1,100,(Data!BE13/Tables!BE14)*100))</f>
        <v>100</v>
      </c>
      <c r="BF16" s="38">
        <f>IF(BF11="","",IF((Data!BF13/Tables!BF14)&gt;1,100,(Data!BF13/Tables!BF14)*100))</f>
        <v>100</v>
      </c>
      <c r="BG16" s="38">
        <f>IF(BG11="","",IF((Data!BG13/Tables!BG14)&gt;1,100,(Data!BG13/Tables!BG14)*100))</f>
        <v>100</v>
      </c>
      <c r="BH16" s="38">
        <f>IF(BH11="","",IF((Data!BH13/Tables!BH14)&gt;1,100,(Data!BH13/Tables!BH14)*100))</f>
        <v>100</v>
      </c>
      <c r="BI16" s="38">
        <f>IF(BI11="","",IF((Data!BI13/Tables!BI14)&gt;1,100,(Data!BI13/Tables!BI14)*100))</f>
        <v>100</v>
      </c>
      <c r="BJ16" s="38">
        <f>IF(BJ11="","",IF((Data!BJ13/Tables!BJ14)&gt;1,100,(Data!BJ13/Tables!BJ14)*100))</f>
        <v>100</v>
      </c>
      <c r="BK16" s="38">
        <f>IF(BK11="","",IF((Data!BK13/Tables!BK14)&gt;1,100,(Data!BK13/Tables!BK14)*100))</f>
        <v>100</v>
      </c>
      <c r="BL16" s="38">
        <f>IF(BL11="","",IF((Data!BL13/Tables!BL14)&gt;1,100,(Data!BL13/Tables!BL14)*100))</f>
        <v>100</v>
      </c>
      <c r="BM16" s="38">
        <f>IF(BM11="","",IF((Data!BM13/Tables!BM14)&gt;1,100,(Data!BM13/Tables!BM14)*100))</f>
        <v>100</v>
      </c>
      <c r="BN16" s="38">
        <f>IF(BN11="","",IF((Data!BN13/Tables!BN14)&gt;1,100,(Data!BN13/Tables!BN14)*100))</f>
        <v>100</v>
      </c>
      <c r="BO16" s="38">
        <f>IF(BO11="","",IF((Data!BO13/Tables!BO14)&gt;1,100,(Data!BO13/Tables!BO14)*100))</f>
        <v>100</v>
      </c>
      <c r="BP16" s="38">
        <f>IF(BP11="","",IF((Data!BP13/Tables!BP14)&gt;1,100,(Data!BP13/Tables!BP14)*100))</f>
        <v>100</v>
      </c>
      <c r="BQ16" s="38">
        <f>IF(BQ11="","",IF((Data!BQ13/Tables!BQ14)&gt;1,100,(Data!BQ13/Tables!BQ14)*100))</f>
        <v>100</v>
      </c>
      <c r="BR16" s="38">
        <f>IF(BR11="","",IF((Data!BR13/Tables!BR14)&gt;1,100,(Data!BR13/Tables!BR14)*100))</f>
        <v>100</v>
      </c>
      <c r="BS16" s="38">
        <f>IF(BS11="","",IF((Data!BS13/Tables!BS14)&gt;1,100,(Data!BS13/Tables!BS14)*100))</f>
        <v>100</v>
      </c>
      <c r="BT16" s="38">
        <f>IF(BT11="","",IF((Data!BT13/Tables!BT14)&gt;1,100,(Data!BT13/Tables!BT14)*100))</f>
        <v>100</v>
      </c>
      <c r="BU16" s="38">
        <f>IF(BU11="","",IF((Data!BU13/Tables!BU14)&gt;1,100,(Data!BU13/Tables!BU14)*100))</f>
        <v>100</v>
      </c>
      <c r="BV16" s="38">
        <f>IF(BV11="","",IF((Data!BV13/Tables!BV14)&gt;1,100,(Data!BV13/Tables!BV14)*100))</f>
        <v>100</v>
      </c>
      <c r="BW16" s="38">
        <f>IF(BW11="","",IF((Data!BW13/Tables!BW14)&gt;1,100,(Data!BW13/Tables!BW14)*100))</f>
        <v>100</v>
      </c>
      <c r="BX16" s="38">
        <f>IF(BX11="","",IF((Data!BX13/Tables!BX14)&gt;1,100,(Data!BX13/Tables!BX14)*100))</f>
        <v>100</v>
      </c>
      <c r="BY16" s="38">
        <f>IF(BY11="","",IF((Data!BY13/Tables!BY14)&gt;1,100,(Data!BY13/Tables!BY14)*100))</f>
        <v>100</v>
      </c>
      <c r="BZ16" s="38">
        <f>IF(BZ11="","",IF((Data!BZ13/Tables!BZ14)&gt;1,100,(Data!BZ13/Tables!BZ14)*100))</f>
        <v>100</v>
      </c>
      <c r="CA16" s="38">
        <f>IF(CA11="","",IF((Data!CA13/Tables!CA14)&gt;1,100,(Data!CA13/Tables!CA14)*100))</f>
        <v>100</v>
      </c>
      <c r="CB16" s="38">
        <f>IF(CB11="","",IF((Data!CB13/Tables!CB14)&gt;1,100,(Data!CB13/Tables!CB14)*100))</f>
        <v>100</v>
      </c>
      <c r="CC16" s="38">
        <f>IF(CC11="","",IF((Data!CC13/Tables!CC14)&gt;1,100,(Data!CC13/Tables!CC14)*100))</f>
        <v>100</v>
      </c>
      <c r="CD16" s="38">
        <f>IF(CD11="","",IF((Data!CD13/Tables!CD14)&gt;1,100,(Data!CD13/Tables!CD14)*100))</f>
        <v>100</v>
      </c>
      <c r="CE16" s="38">
        <f>IF(CE11="","",IF((Data!CE13/Tables!CE14)&gt;1,100,(Data!CE13/Tables!CE14)*100))</f>
        <v>100</v>
      </c>
      <c r="CF16" s="38">
        <f>IF(CF11="","",IF((Data!CF13/Tables!CF14)&gt;1,100,(Data!CF13/Tables!CF14)*100))</f>
      </c>
      <c r="CG16" s="38">
        <f>IF(CG11="","",IF((Data!CG13/Tables!CG14)&gt;1,100,(Data!CG13/Tables!CG14)*100))</f>
      </c>
      <c r="CH16" s="38">
        <f>IF(CH11="","",IF((Data!CH13/Tables!CH14)&gt;1,100,(Data!CH13/Tables!CH14)*100))</f>
      </c>
      <c r="CI16" s="38">
        <f>IF(CI11="","",IF((Data!CI13/Tables!CI14)&gt;1,100,(Data!CI13/Tables!CI14)*100))</f>
      </c>
      <c r="CJ16" s="38">
        <f>IF(CJ11="","",IF((Data!CJ13/Tables!CJ14)&gt;1,100,(Data!CJ13/Tables!CJ14)*100))</f>
      </c>
      <c r="CK16" s="38">
        <f>IF(CK11="","",IF((Data!CK13/Tables!CK14)&gt;1,100,(Data!CK13/Tables!CK14)*100))</f>
      </c>
      <c r="CL16" s="38">
        <f>IF(CL11="","",IF((Data!CL13/Tables!CL14)&gt;1,100,(Data!CL13/Tables!CL14)*100))</f>
      </c>
      <c r="CM16" s="38">
        <f>IF(CM11="","",IF((Data!CM13/Tables!CM14)&gt;1,100,(Data!CM13/Tables!CM14)*100))</f>
      </c>
      <c r="CN16" s="38">
        <f>IF(CN11="","",IF((Data!CN13/Tables!CN14)&gt;1,100,(Data!CN13/Tables!CN14)*100))</f>
      </c>
      <c r="CO16" s="38">
        <f>IF(CO11="","",IF((Data!CO13/Tables!CO14)&gt;1,100,(Data!CO13/Tables!CO14)*100))</f>
      </c>
      <c r="CP16" s="38">
        <f>IF(CP11="","",IF((Data!CP13/Tables!CP14)&gt;1,100,(Data!CP13/Tables!CP14)*100))</f>
      </c>
      <c r="CQ16" s="38">
        <f>IF(CQ11="","",IF((Data!CQ13/Tables!CQ14)&gt;1,100,(Data!CQ13/Tables!CQ14)*100))</f>
      </c>
      <c r="CR16" s="38">
        <f>IF(CR11="","",IF((Data!CR13/Tables!CR14)&gt;1,100,(Data!CR13/Tables!CR14)*100))</f>
      </c>
      <c r="CS16" s="38">
        <f>IF(CS11="","",IF((Data!CS13/Tables!CS14)&gt;1,100,(Data!CS13/Tables!CS14)*100))</f>
      </c>
      <c r="CT16" s="38">
        <f>IF(CT11="","",IF((Data!CT13/Tables!CT14)&gt;1,100,(Data!CT13/Tables!CT14)*100))</f>
      </c>
      <c r="CU16" s="38">
        <f>IF(CU11="","",IF((Data!CU13/Tables!CU14)&gt;1,100,(Data!CU13/Tables!CU14)*100))</f>
      </c>
      <c r="CV16" s="38">
        <f>IF(CV11="","",IF((Data!CV13/Tables!CV14)&gt;1,100,(Data!CV13/Tables!CV14)*100))</f>
      </c>
      <c r="CW16" s="38">
        <f>IF(CW11="","",IF((Data!CW13/Tables!CW14)&gt;1,100,(Data!CW13/Tables!CW14)*100))</f>
      </c>
      <c r="CX16" s="44">
        <f>IF(CX11="","",IF((Data!CX13/Tables!CX14)&gt;1,100,(Data!CX13/Tables!CX14)*100))</f>
      </c>
      <c r="CY16" s="101"/>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HF16" s="37"/>
    </row>
    <row r="17" spans="1:214" s="30" customFormat="1" ht="12.75">
      <c r="A17" s="97"/>
      <c r="B17" s="43" t="s">
        <v>37</v>
      </c>
      <c r="C17" s="38">
        <f>IF(C11="","",((C15^2)/(Data!C6^2))*100)</f>
        <v>27.04</v>
      </c>
      <c r="D17" s="38">
        <f>IF(D11="","",((D15^2)/(Data!D6^2))*100)</f>
        <v>29.811599999999988</v>
      </c>
      <c r="E17" s="38">
        <f>IF(E11="","",((E15^2)/(Data!E6^2))*100)</f>
        <v>32.71840000000002</v>
      </c>
      <c r="F17" s="38">
        <f>IF(F11="","",((F15^2)/(Data!F6^2))*100)</f>
        <v>35.7604</v>
      </c>
      <c r="G17" s="38">
        <f>IF(G11="","",((G15^2)/(Data!G6^2))*100)</f>
        <v>38.9376</v>
      </c>
      <c r="H17" s="38">
        <f>IF(H11="","",((H15^2)/(Data!H6^2))*100)</f>
        <v>42.25</v>
      </c>
      <c r="I17" s="38">
        <f>IF(I11="","",((I15^2)/(Data!I6^2))*100)</f>
        <v>45.6976</v>
      </c>
      <c r="J17" s="38">
        <f>IF(J11="","",((J15^2)/(Data!J6^2))*100)</f>
        <v>49.2804</v>
      </c>
      <c r="K17" s="38">
        <f>IF(K11="","",((K15^2)/(Data!K6^2))*100)</f>
        <v>52.998400000000004</v>
      </c>
      <c r="L17" s="38">
        <f>IF(L11="","",((L15^2)/(Data!L6^2))*100)</f>
        <v>56.85159999999999</v>
      </c>
      <c r="M17" s="38">
        <f>IF(M11="","",((M15^2)/(Data!M6^2))*100)</f>
        <v>60.839999999999975</v>
      </c>
      <c r="N17" s="38">
        <f>IF(N11="","",((N15^2)/(Data!N6^2))*100)</f>
        <v>64.9636</v>
      </c>
      <c r="O17" s="38">
        <f>IF(O11="","",((O15^2)/(Data!O6^2))*100)</f>
        <v>69.2224</v>
      </c>
      <c r="P17" s="38">
        <f>IF(P11="","",((P15^2)/(Data!P6^2))*100)</f>
        <v>73.6164</v>
      </c>
      <c r="Q17" s="38">
        <f>IF(Q11="","",((Q15^2)/(Data!Q6^2))*100)</f>
        <v>78.1456</v>
      </c>
      <c r="R17" s="38">
        <f>IF(R11="","",((R15^2)/(Data!R6^2))*100)</f>
        <v>82.80999999999997</v>
      </c>
      <c r="S17" s="38">
        <f>IF(S11="","",((S15^2)/(Data!S6^2))*100)</f>
        <v>87.6096</v>
      </c>
      <c r="T17" s="38">
        <f>IF(T11="","",((T15^2)/(Data!T6^2))*100)</f>
        <v>92.54440000000001</v>
      </c>
      <c r="U17" s="38">
        <f>IF(U11="","",((U15^2)/(Data!U6^2))*100)</f>
        <v>97.61440000000002</v>
      </c>
      <c r="V17" s="38">
        <f>IF(V11="","",((V15^2)/(Data!V6^2))*100)</f>
        <v>100</v>
      </c>
      <c r="W17" s="38">
        <f>IF(W11="","",((W15^2)/(Data!W6^2))*100)</f>
        <v>100</v>
      </c>
      <c r="X17" s="38">
        <f>IF(X11="","",((X15^2)/(Data!X6^2))*100)</f>
        <v>100</v>
      </c>
      <c r="Y17" s="38">
        <f>IF(Y11="","",((Y15^2)/(Data!Y6^2))*100)</f>
        <v>100</v>
      </c>
      <c r="Z17" s="38">
        <f>IF(Z11="","",((Z15^2)/(Data!Z6^2))*100)</f>
        <v>100</v>
      </c>
      <c r="AA17" s="38">
        <f>IF(AA11="","",((AA15^2)/(Data!AA6^2))*100)</f>
        <v>100</v>
      </c>
      <c r="AB17" s="38">
        <f>IF(AB11="","",((AB15^2)/(Data!AB6^2))*100)</f>
        <v>100</v>
      </c>
      <c r="AC17" s="38">
        <f>IF(AC11="","",((AC15^2)/(Data!AC6^2))*100)</f>
        <v>100</v>
      </c>
      <c r="AD17" s="38">
        <f>IF(AD11="","",((AD15^2)/(Data!AD6^2))*100)</f>
        <v>100</v>
      </c>
      <c r="AE17" s="38">
        <f>IF(AE11="","",((AE15^2)/(Data!AE6^2))*100)</f>
        <v>100</v>
      </c>
      <c r="AF17" s="38">
        <f>IF(AF11="","",((AF15^2)/(Data!AF6^2))*100)</f>
        <v>100</v>
      </c>
      <c r="AG17" s="38">
        <f>IF(AG11="","",((AG15^2)/(Data!AG6^2))*100)</f>
        <v>100</v>
      </c>
      <c r="AH17" s="38">
        <f>IF(AH11="","",((AH15^2)/(Data!AH6^2))*100)</f>
        <v>100</v>
      </c>
      <c r="AI17" s="38">
        <f>IF(AI11="","",((AI15^2)/(Data!AI6^2))*100)</f>
        <v>100</v>
      </c>
      <c r="AJ17" s="38">
        <f>IF(AJ11="","",((AJ15^2)/(Data!AJ6^2))*100)</f>
        <v>100</v>
      </c>
      <c r="AK17" s="38">
        <f>IF(AK11="","",((AK15^2)/(Data!AK6^2))*100)</f>
        <v>100</v>
      </c>
      <c r="AL17" s="38">
        <f>IF(AL11="","",((AL15^2)/(Data!AL6^2))*100)</f>
        <v>100</v>
      </c>
      <c r="AM17" s="38">
        <f>IF(AM11="","",((AM15^2)/(Data!AM6^2))*100)</f>
        <v>100</v>
      </c>
      <c r="AN17" s="38">
        <f>IF(AN11="","",((AN15^2)/(Data!AN6^2))*100)</f>
        <v>100</v>
      </c>
      <c r="AO17" s="38">
        <f>IF(AO11="","",((AO15^2)/(Data!AO6^2))*100)</f>
        <v>100</v>
      </c>
      <c r="AP17" s="38">
        <f>IF(AP11="","",((AP15^2)/(Data!AP6^2))*100)</f>
        <v>100</v>
      </c>
      <c r="AQ17" s="38">
        <f>IF(AQ11="","",((AQ15^2)/(Data!AQ6^2))*100)</f>
        <v>100</v>
      </c>
      <c r="AR17" s="38">
        <f>IF(AR11="","",((AR15^2)/(Data!AR6^2))*100)</f>
        <v>100</v>
      </c>
      <c r="AS17" s="38">
        <f>IF(AS11="","",((AS15^2)/(Data!AS6^2))*100)</f>
        <v>100</v>
      </c>
      <c r="AT17" s="38">
        <f>IF(AT11="","",((AT15^2)/(Data!AT6^2))*100)</f>
        <v>100</v>
      </c>
      <c r="AU17" s="38">
        <f>IF(AU11="","",((AU15^2)/(Data!AU6^2))*100)</f>
        <v>100</v>
      </c>
      <c r="AV17" s="38">
        <f>IF(AV11="","",((AV15^2)/(Data!AV6^2))*100)</f>
        <v>100</v>
      </c>
      <c r="AW17" s="38">
        <f>IF(AW11="","",((AW15^2)/(Data!AW6^2))*100)</f>
        <v>100</v>
      </c>
      <c r="AX17" s="38">
        <f>IF(AX11="","",((AX15^2)/(Data!AX6^2))*100)</f>
        <v>100</v>
      </c>
      <c r="AY17" s="38">
        <f>IF(AY11="","",((AY15^2)/(Data!AY6^2))*100)</f>
        <v>100</v>
      </c>
      <c r="AZ17" s="38">
        <f>IF(AZ11="","",((AZ15^2)/(Data!AZ6^2))*100)</f>
        <v>100</v>
      </c>
      <c r="BA17" s="38">
        <f>IF(BA11="","",((BA15^2)/(Data!BA6^2))*100)</f>
        <v>100</v>
      </c>
      <c r="BB17" s="38">
        <f>IF(BB11="","",((BB15^2)/(Data!BB6^2))*100)</f>
        <v>100</v>
      </c>
      <c r="BC17" s="38">
        <f>IF(BC11="","",((BC15^2)/(Data!BC6^2))*100)</f>
        <v>100</v>
      </c>
      <c r="BD17" s="38">
        <f>IF(BD11="","",((BD15^2)/(Data!BD6^2))*100)</f>
        <v>100</v>
      </c>
      <c r="BE17" s="38">
        <f>IF(BE11="","",((BE15^2)/(Data!BE6^2))*100)</f>
        <v>100</v>
      </c>
      <c r="BF17" s="38">
        <f>IF(BF11="","",((BF15^2)/(Data!BF6^2))*100)</f>
        <v>100</v>
      </c>
      <c r="BG17" s="38">
        <f>IF(BG11="","",((BG15^2)/(Data!BG6^2))*100)</f>
        <v>100</v>
      </c>
      <c r="BH17" s="38">
        <f>IF(BH11="","",((BH15^2)/(Data!BH6^2))*100)</f>
        <v>100</v>
      </c>
      <c r="BI17" s="38">
        <f>IF(BI11="","",((BI15^2)/(Data!BI6^2))*100)</f>
        <v>100</v>
      </c>
      <c r="BJ17" s="38">
        <f>IF(BJ11="","",((BJ15^2)/(Data!BJ6^2))*100)</f>
        <v>100</v>
      </c>
      <c r="BK17" s="38">
        <f>IF(BK11="","",((BK15^2)/(Data!BK6^2))*100)</f>
        <v>100</v>
      </c>
      <c r="BL17" s="38">
        <f>IF(BL11="","",((BL15^2)/(Data!BL6^2))*100)</f>
        <v>100</v>
      </c>
      <c r="BM17" s="38">
        <f>IF(BM11="","",((BM15^2)/(Data!BM6^2))*100)</f>
        <v>100</v>
      </c>
      <c r="BN17" s="38">
        <f>IF(BN11="","",((BN15^2)/(Data!BN6^2))*100)</f>
        <v>100</v>
      </c>
      <c r="BO17" s="38">
        <f>IF(BO11="","",((BO15^2)/(Data!BO6^2))*100)</f>
        <v>100</v>
      </c>
      <c r="BP17" s="38">
        <f>IF(BP11="","",((BP15^2)/(Data!BP6^2))*100)</f>
        <v>100</v>
      </c>
      <c r="BQ17" s="38">
        <f>IF(BQ11="","",((BQ15^2)/(Data!BQ6^2))*100)</f>
        <v>100</v>
      </c>
      <c r="BR17" s="38">
        <f>IF(BR11="","",((BR15^2)/(Data!BR6^2))*100)</f>
        <v>100</v>
      </c>
      <c r="BS17" s="38">
        <f>IF(BS11="","",((BS15^2)/(Data!BS6^2))*100)</f>
        <v>100</v>
      </c>
      <c r="BT17" s="38">
        <f>IF(BT11="","",((BT15^2)/(Data!BT6^2))*100)</f>
        <v>100</v>
      </c>
      <c r="BU17" s="38">
        <f>IF(BU11="","",((BU15^2)/(Data!BU6^2))*100)</f>
        <v>100</v>
      </c>
      <c r="BV17" s="38">
        <f>IF(BV11="","",((BV15^2)/(Data!BV6^2))*100)</f>
        <v>100</v>
      </c>
      <c r="BW17" s="38">
        <f>IF(BW11="","",((BW15^2)/(Data!BW6^2))*100)</f>
        <v>100</v>
      </c>
      <c r="BX17" s="38">
        <f>IF(BX11="","",((BX15^2)/(Data!BX6^2))*100)</f>
        <v>100</v>
      </c>
      <c r="BY17" s="38">
        <f>IF(BY11="","",((BY15^2)/(Data!BY6^2))*100)</f>
        <v>100</v>
      </c>
      <c r="BZ17" s="38">
        <f>IF(BZ11="","",((BZ15^2)/(Data!BZ6^2))*100)</f>
        <v>100</v>
      </c>
      <c r="CA17" s="38">
        <f>IF(CA11="","",((CA15^2)/(Data!CA6^2))*100)</f>
        <v>100</v>
      </c>
      <c r="CB17" s="38">
        <f>IF(CB11="","",((CB15^2)/(Data!CB6^2))*100)</f>
        <v>100</v>
      </c>
      <c r="CC17" s="38">
        <f>IF(CC11="","",((CC15^2)/(Data!CC6^2))*100)</f>
        <v>100</v>
      </c>
      <c r="CD17" s="38">
        <f>IF(CD11="","",((CD15^2)/(Data!CD6^2))*100)</f>
        <v>100</v>
      </c>
      <c r="CE17" s="38">
        <f>IF(CE11="","",((CE15^2)/(Data!CE6^2))*100)</f>
        <v>100</v>
      </c>
      <c r="CF17" s="38">
        <f>IF(CF11="","",((CF15^2)/(Data!CF6^2))*100)</f>
      </c>
      <c r="CG17" s="38">
        <f>IF(CG11="","",((CG15^2)/(Data!CG6^2))*100)</f>
      </c>
      <c r="CH17" s="38">
        <f>IF(CH11="","",((CH15^2)/(Data!CH6^2))*100)</f>
      </c>
      <c r="CI17" s="38">
        <f>IF(CI11="","",((CI15^2)/(Data!CI6^2))*100)</f>
      </c>
      <c r="CJ17" s="38">
        <f>IF(CJ11="","",((CJ15^2)/(Data!CJ6^2))*100)</f>
      </c>
      <c r="CK17" s="38">
        <f>IF(CK11="","",((CK15^2)/(Data!CK6^2))*100)</f>
      </c>
      <c r="CL17" s="38">
        <f>IF(CL11="","",((CL15^2)/(Data!CL6^2))*100)</f>
      </c>
      <c r="CM17" s="38">
        <f>IF(CM11="","",((CM15^2)/(Data!CM6^2))*100)</f>
      </c>
      <c r="CN17" s="38">
        <f>IF(CN11="","",((CN15^2)/(Data!CN6^2))*100)</f>
      </c>
      <c r="CO17" s="38">
        <f>IF(CO11="","",((CO15^2)/(Data!CO6^2))*100)</f>
      </c>
      <c r="CP17" s="38">
        <f>IF(CP11="","",((CP15^2)/(Data!CP6^2))*100)</f>
      </c>
      <c r="CQ17" s="38">
        <f>IF(CQ11="","",((CQ15^2)/(Data!CQ6^2))*100)</f>
      </c>
      <c r="CR17" s="38">
        <f>IF(CR11="","",((CR15^2)/(Data!CR6^2))*100)</f>
      </c>
      <c r="CS17" s="38">
        <f>IF(CS11="","",((CS15^2)/(Data!CS6^2))*100)</f>
      </c>
      <c r="CT17" s="38">
        <f>IF(CT11="","",((CT15^2)/(Data!CT6^2))*100)</f>
      </c>
      <c r="CU17" s="38">
        <f>IF(CU11="","",((CU15^2)/(Data!CU6^2))*100)</f>
      </c>
      <c r="CV17" s="38">
        <f>IF(CV11="","",((CV15^2)/(Data!CV6^2))*100)</f>
      </c>
      <c r="CW17" s="38">
        <f>IF(CW11="","",((CW15^2)/(Data!CW6^2))*100)</f>
      </c>
      <c r="CX17" s="44">
        <f>IF(CX11="","",((CX15^2)/(Data!CX6^2))*100)</f>
      </c>
      <c r="CY17" s="101"/>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HF17" s="37"/>
    </row>
    <row r="18" spans="1:214" s="30" customFormat="1" ht="12.75">
      <c r="A18" s="97"/>
      <c r="B18" s="47" t="s">
        <v>53</v>
      </c>
      <c r="C18" s="40">
        <f>IF(C11="","",(C15^2)/(Data!C13^2))</f>
        <v>400</v>
      </c>
      <c r="D18" s="40">
        <f>IF(D11="","",(D15^2)/(Data!D13^2))</f>
        <v>440.99999999999983</v>
      </c>
      <c r="E18" s="40">
        <f>IF(E11="","",(E15^2)/(Data!E13^2))</f>
        <v>484.00000000000017</v>
      </c>
      <c r="F18" s="40">
        <f>IF(F11="","",(F15^2)/(Data!F13^2))</f>
        <v>529</v>
      </c>
      <c r="G18" s="40">
        <f>IF(G11="","",(G15^2)/(Data!G13^2))</f>
        <v>576</v>
      </c>
      <c r="H18" s="40">
        <f>IF(H11="","",(H15^2)/(Data!H13^2))</f>
        <v>625</v>
      </c>
      <c r="I18" s="40">
        <f>IF(I11="","",(I15^2)/(Data!I13^2))</f>
        <v>676</v>
      </c>
      <c r="J18" s="40">
        <f>IF(J11="","",(J15^2)/(Data!J13^2))</f>
        <v>729</v>
      </c>
      <c r="K18" s="40">
        <f>IF(K11="","",(K15^2)/(Data!K13^2))</f>
        <v>784</v>
      </c>
      <c r="L18" s="40">
        <f>IF(L11="","",(L15^2)/(Data!L13^2))</f>
        <v>840.9999999999998</v>
      </c>
      <c r="M18" s="40">
        <f>IF(M11="","",(M15^2)/(Data!M13^2))</f>
        <v>899.9999999999997</v>
      </c>
      <c r="N18" s="40">
        <f>IF(N11="","",(N15^2)/(Data!N13^2))</f>
        <v>961</v>
      </c>
      <c r="O18" s="40">
        <f>IF(O11="","",(O15^2)/(Data!O13^2))</f>
        <v>1024</v>
      </c>
      <c r="P18" s="40">
        <f>IF(P11="","",(P15^2)/(Data!P13^2))</f>
        <v>1089</v>
      </c>
      <c r="Q18" s="40">
        <f>IF(Q11="","",(Q15^2)/(Data!Q13^2))</f>
        <v>1156</v>
      </c>
      <c r="R18" s="40">
        <f>IF(R11="","",(R15^2)/(Data!R13^2))</f>
        <v>1224.9999999999995</v>
      </c>
      <c r="S18" s="40">
        <f>IF(S11="","",(S15^2)/(Data!S13^2))</f>
        <v>1296</v>
      </c>
      <c r="T18" s="40">
        <f>IF(T11="","",(T15^2)/(Data!T13^2))</f>
        <v>1369</v>
      </c>
      <c r="U18" s="40">
        <f>IF(U11="","",(U15^2)/(Data!U13^2))</f>
        <v>1444.0000000000005</v>
      </c>
      <c r="V18" s="40">
        <f>IF(V11="","",(V15^2)/(Data!V13^2))</f>
        <v>1479.2899408284025</v>
      </c>
      <c r="W18" s="40">
        <f>IF(W11="","",(W15^2)/(Data!W13^2))</f>
        <v>1479.2899408284025</v>
      </c>
      <c r="X18" s="40">
        <f>IF(X11="","",(X15^2)/(Data!X13^2))</f>
        <v>1479.2899408284025</v>
      </c>
      <c r="Y18" s="40">
        <f>IF(Y11="","",(Y15^2)/(Data!Y13^2))</f>
        <v>1479.2899408284025</v>
      </c>
      <c r="Z18" s="40">
        <f>IF(Z11="","",(Z15^2)/(Data!Z13^2))</f>
        <v>1479.2899408284025</v>
      </c>
      <c r="AA18" s="40">
        <f>IF(AA11="","",(AA15^2)/(Data!AA13^2))</f>
        <v>1479.2899408284025</v>
      </c>
      <c r="AB18" s="40">
        <f>IF(AB11="","",(AB15^2)/(Data!AB13^2))</f>
        <v>1479.2899408284025</v>
      </c>
      <c r="AC18" s="40">
        <f>IF(AC11="","",(AC15^2)/(Data!AC13^2))</f>
        <v>1479.2899408284025</v>
      </c>
      <c r="AD18" s="40">
        <f>IF(AD11="","",(AD15^2)/(Data!AD13^2))</f>
        <v>1479.2899408284025</v>
      </c>
      <c r="AE18" s="40">
        <f>IF(AE11="","",(AE15^2)/(Data!AE13^2))</f>
        <v>1479.2899408284025</v>
      </c>
      <c r="AF18" s="40">
        <f>IF(AF11="","",(AF15^2)/(Data!AF13^2))</f>
        <v>1479.2899408284025</v>
      </c>
      <c r="AG18" s="40">
        <f>IF(AG11="","",(AG15^2)/(Data!AG13^2))</f>
        <v>1479.2899408284025</v>
      </c>
      <c r="AH18" s="40">
        <f>IF(AH11="","",(AH15^2)/(Data!AH13^2))</f>
        <v>1479.2899408284025</v>
      </c>
      <c r="AI18" s="40">
        <f>IF(AI11="","",(AI15^2)/(Data!AI13^2))</f>
        <v>1479.2899408284025</v>
      </c>
      <c r="AJ18" s="40">
        <f>IF(AJ11="","",(AJ15^2)/(Data!AJ13^2))</f>
        <v>1479.2899408284025</v>
      </c>
      <c r="AK18" s="40">
        <f>IF(AK11="","",(AK15^2)/(Data!AK13^2))</f>
        <v>1479.2899408284025</v>
      </c>
      <c r="AL18" s="40">
        <f>IF(AL11="","",(AL15^2)/(Data!AL13^2))</f>
        <v>1479.2899408284025</v>
      </c>
      <c r="AM18" s="40">
        <f>IF(AM11="","",(AM15^2)/(Data!AM13^2))</f>
        <v>1479.2899408284025</v>
      </c>
      <c r="AN18" s="40">
        <f>IF(AN11="","",(AN15^2)/(Data!AN13^2))</f>
        <v>1479.2899408284025</v>
      </c>
      <c r="AO18" s="40">
        <f>IF(AO11="","",(AO15^2)/(Data!AO13^2))</f>
        <v>1479.2899408284025</v>
      </c>
      <c r="AP18" s="40">
        <f>IF(AP11="","",(AP15^2)/(Data!AP13^2))</f>
        <v>1479.2899408284025</v>
      </c>
      <c r="AQ18" s="40">
        <f>IF(AQ11="","",(AQ15^2)/(Data!AQ13^2))</f>
        <v>1479.2899408284025</v>
      </c>
      <c r="AR18" s="40">
        <f>IF(AR11="","",(AR15^2)/(Data!AR13^2))</f>
        <v>1479.2899408284025</v>
      </c>
      <c r="AS18" s="40">
        <f>IF(AS11="","",(AS15^2)/(Data!AS13^2))</f>
        <v>1479.2899408284025</v>
      </c>
      <c r="AT18" s="40">
        <f>IF(AT11="","",(AT15^2)/(Data!AT13^2))</f>
        <v>1479.2899408284025</v>
      </c>
      <c r="AU18" s="40">
        <f>IF(AU11="","",(AU15^2)/(Data!AU13^2))</f>
        <v>1479.2899408284025</v>
      </c>
      <c r="AV18" s="40">
        <f>IF(AV11="","",(AV15^2)/(Data!AV13^2))</f>
        <v>1479.2899408284025</v>
      </c>
      <c r="AW18" s="40">
        <f>IF(AW11="","",(AW15^2)/(Data!AW13^2))</f>
        <v>1479.2899408284025</v>
      </c>
      <c r="AX18" s="40">
        <f>IF(AX11="","",(AX15^2)/(Data!AX13^2))</f>
        <v>1479.2899408284025</v>
      </c>
      <c r="AY18" s="40">
        <f>IF(AY11="","",(AY15^2)/(Data!AY13^2))</f>
        <v>1479.2899408284025</v>
      </c>
      <c r="AZ18" s="40">
        <f>IF(AZ11="","",(AZ15^2)/(Data!AZ13^2))</f>
        <v>1479.2899408284025</v>
      </c>
      <c r="BA18" s="40">
        <f>IF(BA11="","",(BA15^2)/(Data!BA13^2))</f>
        <v>1479.2899408284025</v>
      </c>
      <c r="BB18" s="40">
        <f>IF(BB11="","",(BB15^2)/(Data!BB13^2))</f>
        <v>1479.2899408284025</v>
      </c>
      <c r="BC18" s="40">
        <f>IF(BC11="","",(BC15^2)/(Data!BC13^2))</f>
        <v>1479.2899408284025</v>
      </c>
      <c r="BD18" s="40">
        <f>IF(BD11="","",(BD15^2)/(Data!BD13^2))</f>
        <v>1479.2899408284025</v>
      </c>
      <c r="BE18" s="40">
        <f>IF(BE11="","",(BE15^2)/(Data!BE13^2))</f>
        <v>1479.2899408284025</v>
      </c>
      <c r="BF18" s="40">
        <f>IF(BF11="","",(BF15^2)/(Data!BF13^2))</f>
        <v>1479.2899408284025</v>
      </c>
      <c r="BG18" s="40">
        <f>IF(BG11="","",(BG15^2)/(Data!BG13^2))</f>
        <v>1479.2899408284025</v>
      </c>
      <c r="BH18" s="40">
        <f>IF(BH11="","",(BH15^2)/(Data!BH13^2))</f>
        <v>1479.2899408284025</v>
      </c>
      <c r="BI18" s="40">
        <f>IF(BI11="","",(BI15^2)/(Data!BI13^2))</f>
        <v>1479.2899408284025</v>
      </c>
      <c r="BJ18" s="40">
        <f>IF(BJ11="","",(BJ15^2)/(Data!BJ13^2))</f>
        <v>1479.2899408284025</v>
      </c>
      <c r="BK18" s="40">
        <f>IF(BK11="","",(BK15^2)/(Data!BK13^2))</f>
        <v>1479.2899408284025</v>
      </c>
      <c r="BL18" s="40">
        <f>IF(BL11="","",(BL15^2)/(Data!BL13^2))</f>
        <v>1479.2899408284025</v>
      </c>
      <c r="BM18" s="40">
        <f>IF(BM11="","",(BM15^2)/(Data!BM13^2))</f>
        <v>1479.2899408284025</v>
      </c>
      <c r="BN18" s="40">
        <f>IF(BN11="","",(BN15^2)/(Data!BN13^2))</f>
        <v>1479.2899408284025</v>
      </c>
      <c r="BO18" s="40">
        <f>IF(BO11="","",(BO15^2)/(Data!BO13^2))</f>
        <v>1479.2899408284025</v>
      </c>
      <c r="BP18" s="40">
        <f>IF(BP11="","",(BP15^2)/(Data!BP13^2))</f>
        <v>1479.2899408284025</v>
      </c>
      <c r="BQ18" s="40">
        <f>IF(BQ11="","",(BQ15^2)/(Data!BQ13^2))</f>
        <v>1479.2899408284025</v>
      </c>
      <c r="BR18" s="40">
        <f>IF(BR11="","",(BR15^2)/(Data!BR13^2))</f>
        <v>1479.2899408284025</v>
      </c>
      <c r="BS18" s="40">
        <f>IF(BS11="","",(BS15^2)/(Data!BS13^2))</f>
        <v>1479.2899408284025</v>
      </c>
      <c r="BT18" s="40">
        <f>IF(BT11="","",(BT15^2)/(Data!BT13^2))</f>
        <v>1479.2899408284025</v>
      </c>
      <c r="BU18" s="40">
        <f>IF(BU11="","",(BU15^2)/(Data!BU13^2))</f>
        <v>1479.2899408284025</v>
      </c>
      <c r="BV18" s="40">
        <f>IF(BV11="","",(BV15^2)/(Data!BV13^2))</f>
        <v>1479.2899408284025</v>
      </c>
      <c r="BW18" s="40">
        <f>IF(BW11="","",(BW15^2)/(Data!BW13^2))</f>
        <v>1479.2899408284025</v>
      </c>
      <c r="BX18" s="40">
        <f>IF(BX11="","",(BX15^2)/(Data!BX13^2))</f>
        <v>1479.2899408284025</v>
      </c>
      <c r="BY18" s="40">
        <f>IF(BY11="","",(BY15^2)/(Data!BY13^2))</f>
        <v>1479.2899408284025</v>
      </c>
      <c r="BZ18" s="40">
        <f>IF(BZ11="","",(BZ15^2)/(Data!BZ13^2))</f>
        <v>1479.2899408284025</v>
      </c>
      <c r="CA18" s="40">
        <f>IF(CA11="","",(CA15^2)/(Data!CA13^2))</f>
        <v>1479.2899408284025</v>
      </c>
      <c r="CB18" s="40">
        <f>IF(CB11="","",(CB15^2)/(Data!CB13^2))</f>
        <v>1479.2899408284025</v>
      </c>
      <c r="CC18" s="40">
        <f>IF(CC11="","",(CC15^2)/(Data!CC13^2))</f>
        <v>1479.2899408284025</v>
      </c>
      <c r="CD18" s="40">
        <f>IF(CD11="","",(CD15^2)/(Data!CD13^2))</f>
        <v>1479.2899408284025</v>
      </c>
      <c r="CE18" s="40">
        <f>IF(CE11="","",(CE15^2)/(Data!CE13^2))</f>
        <v>1479.2899408284025</v>
      </c>
      <c r="CF18" s="40">
        <f>IF(CF11="","",(CF15^2)/(Data!CF13^2))</f>
      </c>
      <c r="CG18" s="40">
        <f>IF(CG11="","",(CG15^2)/(Data!CG13^2))</f>
      </c>
      <c r="CH18" s="40">
        <f>IF(CH11="","",(CH15^2)/(Data!CH13^2))</f>
      </c>
      <c r="CI18" s="40">
        <f>IF(CI11="","",(CI15^2)/(Data!CI13^2))</f>
      </c>
      <c r="CJ18" s="40">
        <f>IF(CJ11="","",(CJ15^2)/(Data!CJ13^2))</f>
      </c>
      <c r="CK18" s="40">
        <f>IF(CK11="","",(CK15^2)/(Data!CK13^2))</f>
      </c>
      <c r="CL18" s="40">
        <f>IF(CL11="","",(CL15^2)/(Data!CL13^2))</f>
      </c>
      <c r="CM18" s="40">
        <f>IF(CM11="","",(CM15^2)/(Data!CM13^2))</f>
      </c>
      <c r="CN18" s="40">
        <f>IF(CN11="","",(CN15^2)/(Data!CN13^2))</f>
      </c>
      <c r="CO18" s="40">
        <f>IF(CO11="","",(CO15^2)/(Data!CO13^2))</f>
      </c>
      <c r="CP18" s="40">
        <f>IF(CP11="","",(CP15^2)/(Data!CP13^2))</f>
      </c>
      <c r="CQ18" s="40">
        <f>IF(CQ11="","",(CQ15^2)/(Data!CQ13^2))</f>
      </c>
      <c r="CR18" s="40">
        <f>IF(CR11="","",(CR15^2)/(Data!CR13^2))</f>
      </c>
      <c r="CS18" s="40">
        <f>IF(CS11="","",(CS15^2)/(Data!CS13^2))</f>
      </c>
      <c r="CT18" s="40">
        <f>IF(CT11="","",(CT15^2)/(Data!CT13^2))</f>
      </c>
      <c r="CU18" s="40">
        <f>IF(CU11="","",(CU15^2)/(Data!CU13^2))</f>
      </c>
      <c r="CV18" s="40">
        <f>IF(CV11="","",(CV15^2)/(Data!CV13^2))</f>
      </c>
      <c r="CW18" s="40">
        <f>IF(CW11="","",(CW15^2)/(Data!CW13^2))</f>
      </c>
      <c r="CX18" s="48">
        <f>IF(CX11="","",(CX15^2)/(Data!CX13^2))</f>
      </c>
      <c r="CY18" s="101"/>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HF18" s="37"/>
    </row>
    <row r="19" spans="1:214" s="30" customFormat="1" ht="12.75">
      <c r="A19" s="97"/>
      <c r="B19" s="75" t="s">
        <v>47</v>
      </c>
      <c r="C19" s="38">
        <f>IF(C11="","",Data!C14-LOG(C18,2.51))</f>
        <v>3.489539463125767</v>
      </c>
      <c r="D19" s="38">
        <f>IF(D11="","",Data!D14-LOG(D18,2.51))</f>
        <v>3.3835064770619407</v>
      </c>
      <c r="E19" s="38">
        <f>IF(E11="","",Data!E14-LOG(E18,2.51))</f>
        <v>3.282407080216829</v>
      </c>
      <c r="F19" s="38">
        <f>IF(F11="","",Data!F14-LOG(F18,2.51))</f>
        <v>3.185802504244964</v>
      </c>
      <c r="G19" s="38">
        <f>IF(G11="","",Data!G14-LOG(G18,2.51))</f>
        <v>3.0933100300061236</v>
      </c>
      <c r="H19" s="38">
        <f>IF(H11="","",Data!H14-LOG(H18,2.51))</f>
        <v>3.004593829727879</v>
      </c>
      <c r="I19" s="38">
        <f>IF(I11="","",Data!I14-LOG(I18,2.51))</f>
        <v>2.9193576063621727</v>
      </c>
      <c r="J19" s="38">
        <f>IF(J11="","",Data!J14-LOG(J18,2.51))</f>
        <v>2.83733862284015</v>
      </c>
      <c r="K19" s="38">
        <f>IF(K11="","",Data!K14-LOG(K18,2.51))</f>
        <v>2.7583028177103843</v>
      </c>
      <c r="L19" s="38">
        <f>IF(L11="","",Data!L14-LOG(L18,2.51))</f>
        <v>2.6820407782634907</v>
      </c>
      <c r="M19" s="38">
        <f>IF(M11="","",Data!M14-LOG(M18,2.51))</f>
        <v>2.608364396608237</v>
      </c>
      <c r="N19" s="38">
        <f>IF(N11="","",Data!N14-LOG(N18,2.51))</f>
        <v>2.5371040742540885</v>
      </c>
      <c r="O19" s="38">
        <f>IF(O11="","",Data!O14-LOG(O18,2.51))</f>
        <v>2.468106370654567</v>
      </c>
      <c r="P19" s="38">
        <f>IF(P11="","",Data!P14-LOG(P18,2.51))</f>
        <v>2.4012320136992997</v>
      </c>
      <c r="Q19" s="38">
        <f>IF(Q11="","",Data!Q14-LOG(Q18,2.51))</f>
        <v>2.3363542072909897</v>
      </c>
      <c r="R19" s="38">
        <f>IF(R11="","",Data!R14-LOG(R18,2.51))</f>
        <v>2.2733571843124967</v>
      </c>
      <c r="S19" s="38">
        <f>IF(S11="","",Data!S14-LOG(S18,2.51))</f>
        <v>2.2121349634885936</v>
      </c>
      <c r="T19" s="38">
        <f>IF(T11="","",Data!T14-LOG(T18,2.51))</f>
        <v>2.1525902766094376</v>
      </c>
      <c r="U19" s="38">
        <f>IF(U11="","",Data!U14-LOG(U18,2.51))</f>
        <v>2.0946336388455267</v>
      </c>
      <c r="V19" s="38">
        <f>IF(V11="","",Data!V14-LOG(V18,2.51))</f>
        <v>2.068396960622385</v>
      </c>
      <c r="W19" s="38">
        <f>IF(W11="","",Data!W14-LOG(W18,2.51))</f>
        <v>2.068396960622385</v>
      </c>
      <c r="X19" s="38">
        <f>IF(X11="","",Data!X14-LOG(X18,2.51))</f>
        <v>2.068396960622385</v>
      </c>
      <c r="Y19" s="38">
        <f>IF(Y11="","",Data!Y14-LOG(Y18,2.51))</f>
        <v>2.068396960622385</v>
      </c>
      <c r="Z19" s="38">
        <f>IF(Z11="","",Data!Z14-LOG(Z18,2.51))</f>
        <v>2.068396960622385</v>
      </c>
      <c r="AA19" s="38">
        <f>IF(AA11="","",Data!AA14-LOG(AA18,2.51))</f>
        <v>2.068396960622385</v>
      </c>
      <c r="AB19" s="38">
        <f>IF(AB11="","",Data!AB14-LOG(AB18,2.51))</f>
        <v>2.068396960622385</v>
      </c>
      <c r="AC19" s="38">
        <f>IF(AC11="","",Data!AC14-LOG(AC18,2.51))</f>
        <v>2.068396960622385</v>
      </c>
      <c r="AD19" s="38">
        <f>IF(AD11="","",Data!AD14-LOG(AD18,2.51))</f>
        <v>2.068396960622385</v>
      </c>
      <c r="AE19" s="38">
        <f>IF(AE11="","",Data!AE14-LOG(AE18,2.51))</f>
        <v>2.068396960622385</v>
      </c>
      <c r="AF19" s="38">
        <f>IF(AF11="","",Data!AF14-LOG(AF18,2.51))</f>
        <v>2.068396960622385</v>
      </c>
      <c r="AG19" s="38">
        <f>IF(AG11="","",Data!AG14-LOG(AG18,2.51))</f>
        <v>2.068396960622385</v>
      </c>
      <c r="AH19" s="38">
        <f>IF(AH11="","",Data!AH14-LOG(AH18,2.51))</f>
        <v>2.068396960622385</v>
      </c>
      <c r="AI19" s="38">
        <f>IF(AI11="","",Data!AI14-LOG(AI18,2.51))</f>
        <v>2.068396960622385</v>
      </c>
      <c r="AJ19" s="38">
        <f>IF(AJ11="","",Data!AJ14-LOG(AJ18,2.51))</f>
        <v>2.068396960622385</v>
      </c>
      <c r="AK19" s="38">
        <f>IF(AK11="","",Data!AK14-LOG(AK18,2.51))</f>
        <v>2.068396960622385</v>
      </c>
      <c r="AL19" s="38">
        <f>IF(AL11="","",Data!AL14-LOG(AL18,2.51))</f>
        <v>2.068396960622385</v>
      </c>
      <c r="AM19" s="38">
        <f>IF(AM11="","",Data!AM14-LOG(AM18,2.51))</f>
        <v>2.068396960622385</v>
      </c>
      <c r="AN19" s="38">
        <f>IF(AN11="","",Data!AN14-LOG(AN18,2.51))</f>
        <v>2.068396960622385</v>
      </c>
      <c r="AO19" s="38">
        <f>IF(AO11="","",Data!AO14-LOG(AO18,2.51))</f>
        <v>2.068396960622385</v>
      </c>
      <c r="AP19" s="38">
        <f>IF(AP11="","",Data!AP14-LOG(AP18,2.51))</f>
        <v>2.068396960622385</v>
      </c>
      <c r="AQ19" s="38">
        <f>IF(AQ11="","",Data!AQ14-LOG(AQ18,2.51))</f>
        <v>2.068396960622385</v>
      </c>
      <c r="AR19" s="38">
        <f>IF(AR11="","",Data!AR14-LOG(AR18,2.51))</f>
        <v>2.068396960622385</v>
      </c>
      <c r="AS19" s="38">
        <f>IF(AS11="","",Data!AS14-LOG(AS18,2.51))</f>
        <v>2.068396960622385</v>
      </c>
      <c r="AT19" s="38">
        <f>IF(AT11="","",Data!AT14-LOG(AT18,2.51))</f>
        <v>2.068396960622385</v>
      </c>
      <c r="AU19" s="38">
        <f>IF(AU11="","",Data!AU14-LOG(AU18,2.51))</f>
        <v>2.068396960622385</v>
      </c>
      <c r="AV19" s="38">
        <f>IF(AV11="","",Data!AV14-LOG(AV18,2.51))</f>
        <v>2.068396960622385</v>
      </c>
      <c r="AW19" s="38">
        <f>IF(AW11="","",Data!AW14-LOG(AW18,2.51))</f>
        <v>2.068396960622385</v>
      </c>
      <c r="AX19" s="38">
        <f>IF(AX11="","",Data!AX14-LOG(AX18,2.51))</f>
        <v>2.068396960622385</v>
      </c>
      <c r="AY19" s="38">
        <f>IF(AY11="","",Data!AY14-LOG(AY18,2.51))</f>
        <v>2.068396960622385</v>
      </c>
      <c r="AZ19" s="38">
        <f>IF(AZ11="","",Data!AZ14-LOG(AZ18,2.51))</f>
        <v>2.068396960622385</v>
      </c>
      <c r="BA19" s="38">
        <f>IF(BA11="","",Data!BA14-LOG(BA18,2.51))</f>
        <v>2.068396960622385</v>
      </c>
      <c r="BB19" s="38">
        <f>IF(BB11="","",Data!BB14-LOG(BB18,2.51))</f>
        <v>2.068396960622385</v>
      </c>
      <c r="BC19" s="38">
        <f>IF(BC11="","",Data!BC14-LOG(BC18,2.51))</f>
        <v>2.068396960622385</v>
      </c>
      <c r="BD19" s="38">
        <f>IF(BD11="","",Data!BD14-LOG(BD18,2.51))</f>
        <v>2.068396960622385</v>
      </c>
      <c r="BE19" s="38">
        <f>IF(BE11="","",Data!BE14-LOG(BE18,2.51))</f>
        <v>2.068396960622385</v>
      </c>
      <c r="BF19" s="38">
        <f>IF(BF11="","",Data!BF14-LOG(BF18,2.51))</f>
        <v>2.068396960622385</v>
      </c>
      <c r="BG19" s="38">
        <f>IF(BG11="","",Data!BG14-LOG(BG18,2.51))</f>
        <v>2.068396960622385</v>
      </c>
      <c r="BH19" s="38">
        <f>IF(BH11="","",Data!BH14-LOG(BH18,2.51))</f>
        <v>2.068396960622385</v>
      </c>
      <c r="BI19" s="38">
        <f>IF(BI11="","",Data!BI14-LOG(BI18,2.51))</f>
        <v>2.068396960622385</v>
      </c>
      <c r="BJ19" s="38">
        <f>IF(BJ11="","",Data!BJ14-LOG(BJ18,2.51))</f>
        <v>2.068396960622385</v>
      </c>
      <c r="BK19" s="38">
        <f>IF(BK11="","",Data!BK14-LOG(BK18,2.51))</f>
        <v>2.068396960622385</v>
      </c>
      <c r="BL19" s="38">
        <f>IF(BL11="","",Data!BL14-LOG(BL18,2.51))</f>
        <v>2.068396960622385</v>
      </c>
      <c r="BM19" s="38">
        <f>IF(BM11="","",Data!BM14-LOG(BM18,2.51))</f>
        <v>2.068396960622385</v>
      </c>
      <c r="BN19" s="38">
        <f>IF(BN11="","",Data!BN14-LOG(BN18,2.51))</f>
        <v>2.068396960622385</v>
      </c>
      <c r="BO19" s="38">
        <f>IF(BO11="","",Data!BO14-LOG(BO18,2.51))</f>
        <v>2.068396960622385</v>
      </c>
      <c r="BP19" s="38">
        <f>IF(BP11="","",Data!BP14-LOG(BP18,2.51))</f>
        <v>2.068396960622385</v>
      </c>
      <c r="BQ19" s="38">
        <f>IF(BQ11="","",Data!BQ14-LOG(BQ18,2.51))</f>
        <v>2.068396960622385</v>
      </c>
      <c r="BR19" s="38">
        <f>IF(BR11="","",Data!BR14-LOG(BR18,2.51))</f>
        <v>2.068396960622385</v>
      </c>
      <c r="BS19" s="38">
        <f>IF(BS11="","",Data!BS14-LOG(BS18,2.51))</f>
        <v>2.068396960622385</v>
      </c>
      <c r="BT19" s="38">
        <f>IF(BT11="","",Data!BT14-LOG(BT18,2.51))</f>
        <v>2.068396960622385</v>
      </c>
      <c r="BU19" s="38">
        <f>IF(BU11="","",Data!BU14-LOG(BU18,2.51))</f>
        <v>2.068396960622385</v>
      </c>
      <c r="BV19" s="38">
        <f>IF(BV11="","",Data!BV14-LOG(BV18,2.51))</f>
        <v>2.068396960622385</v>
      </c>
      <c r="BW19" s="38">
        <f>IF(BW11="","",Data!BW14-LOG(BW18,2.51))</f>
        <v>2.068396960622385</v>
      </c>
      <c r="BX19" s="38">
        <f>IF(BX11="","",Data!BX14-LOG(BX18,2.51))</f>
        <v>2.068396960622385</v>
      </c>
      <c r="BY19" s="38">
        <f>IF(BY11="","",Data!BY14-LOG(BY18,2.51))</f>
        <v>2.068396960622385</v>
      </c>
      <c r="BZ19" s="38">
        <f>IF(BZ11="","",Data!BZ14-LOG(BZ18,2.51))</f>
        <v>2.068396960622385</v>
      </c>
      <c r="CA19" s="38">
        <f>IF(CA11="","",Data!CA14-LOG(CA18,2.51))</f>
        <v>2.068396960622385</v>
      </c>
      <c r="CB19" s="38">
        <f>IF(CB11="","",Data!CB14-LOG(CB18,2.51))</f>
        <v>2.068396960622385</v>
      </c>
      <c r="CC19" s="38">
        <f>IF(CC11="","",Data!CC14-LOG(CC18,2.51))</f>
        <v>2.068396960622385</v>
      </c>
      <c r="CD19" s="38">
        <f>IF(CD11="","",Data!CD14-LOG(CD18,2.51))</f>
        <v>2.068396960622385</v>
      </c>
      <c r="CE19" s="38">
        <f>IF(CE11="","",Data!CE14-LOG(CE18,2.51))</f>
        <v>2.068396960622385</v>
      </c>
      <c r="CF19" s="38">
        <f>IF(CF11="","",Data!CF14-LOG(CF18,2.51))</f>
      </c>
      <c r="CG19" s="38">
        <f>IF(CG11="","",Data!CG14-LOG(CG18,2.51))</f>
      </c>
      <c r="CH19" s="38">
        <f>IF(CH11="","",Data!CH14-LOG(CH18,2.51))</f>
      </c>
      <c r="CI19" s="38">
        <f>IF(CI11="","",Data!CI14-LOG(CI18,2.51))</f>
      </c>
      <c r="CJ19" s="38">
        <f>IF(CJ11="","",Data!CJ14-LOG(CJ18,2.51))</f>
      </c>
      <c r="CK19" s="38">
        <f>IF(CK11="","",Data!CK14-LOG(CK18,2.51))</f>
      </c>
      <c r="CL19" s="38">
        <f>IF(CL11="","",Data!CL14-LOG(CL18,2.51))</f>
      </c>
      <c r="CM19" s="38">
        <f>IF(CM11="","",Data!CM14-LOG(CM18,2.51))</f>
      </c>
      <c r="CN19" s="38">
        <f>IF(CN11="","",Data!CN14-LOG(CN18,2.51))</f>
      </c>
      <c r="CO19" s="38">
        <f>IF(CO11="","",Data!CO14-LOG(CO18,2.51))</f>
      </c>
      <c r="CP19" s="38">
        <f>IF(CP11="","",Data!CP14-LOG(CP18,2.51))</f>
      </c>
      <c r="CQ19" s="38">
        <f>IF(CQ11="","",Data!CQ14-LOG(CQ18,2.51))</f>
      </c>
      <c r="CR19" s="38">
        <f>IF(CR11="","",Data!CR14-LOG(CR18,2.51))</f>
      </c>
      <c r="CS19" s="38">
        <f>IF(CS11="","",Data!CS14-LOG(CS18,2.51))</f>
      </c>
      <c r="CT19" s="38">
        <f>IF(CT11="","",Data!CT14-LOG(CT18,2.51))</f>
      </c>
      <c r="CU19" s="38">
        <f>IF(CU11="","",Data!CU14-LOG(CU18,2.51))</f>
      </c>
      <c r="CV19" s="38">
        <f>IF(CV11="","",Data!CV14-LOG(CV18,2.51))</f>
      </c>
      <c r="CW19" s="38">
        <f>IF(CW11="","",Data!CW14-LOG(CW18,2.51))</f>
      </c>
      <c r="CX19" s="44">
        <f>IF(CX11="","",Data!CX14-LOG(CX18,2.51))</f>
      </c>
      <c r="CY19" s="101"/>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HF19" s="37"/>
    </row>
    <row r="20" spans="1:214" s="30" customFormat="1" ht="12.75">
      <c r="A20" s="97"/>
      <c r="B20" s="43" t="s">
        <v>54</v>
      </c>
      <c r="C20" s="38">
        <f>IF(C11="","",C18/(C11^2))</f>
        <v>1</v>
      </c>
      <c r="D20" s="38">
        <f aca="true" t="shared" si="0" ref="D20:BO20">IF(D11="","",D18/(D11^2))</f>
        <v>0.9999999999999997</v>
      </c>
      <c r="E20" s="38">
        <f t="shared" si="0"/>
        <v>1.0000000000000004</v>
      </c>
      <c r="F20" s="38">
        <f t="shared" si="0"/>
        <v>1</v>
      </c>
      <c r="G20" s="38">
        <f t="shared" si="0"/>
        <v>1</v>
      </c>
      <c r="H20" s="38">
        <f t="shared" si="0"/>
        <v>1</v>
      </c>
      <c r="I20" s="38">
        <f t="shared" si="0"/>
        <v>1</v>
      </c>
      <c r="J20" s="38">
        <f t="shared" si="0"/>
        <v>1</v>
      </c>
      <c r="K20" s="38">
        <f t="shared" si="0"/>
        <v>1</v>
      </c>
      <c r="L20" s="38">
        <f t="shared" si="0"/>
        <v>0.9999999999999998</v>
      </c>
      <c r="M20" s="38">
        <f t="shared" si="0"/>
        <v>0.9999999999999997</v>
      </c>
      <c r="N20" s="38">
        <f t="shared" si="0"/>
        <v>1</v>
      </c>
      <c r="O20" s="38">
        <f t="shared" si="0"/>
        <v>1</v>
      </c>
      <c r="P20" s="38">
        <f t="shared" si="0"/>
        <v>1</v>
      </c>
      <c r="Q20" s="38">
        <f t="shared" si="0"/>
        <v>1</v>
      </c>
      <c r="R20" s="38">
        <f t="shared" si="0"/>
        <v>0.9999999999999997</v>
      </c>
      <c r="S20" s="38">
        <f t="shared" si="0"/>
        <v>1</v>
      </c>
      <c r="T20" s="38">
        <f t="shared" si="0"/>
        <v>1</v>
      </c>
      <c r="U20" s="38">
        <f t="shared" si="0"/>
        <v>1.0000000000000002</v>
      </c>
      <c r="V20" s="38">
        <f t="shared" si="0"/>
        <v>0.9725772129049326</v>
      </c>
      <c r="W20" s="38">
        <f t="shared" si="0"/>
        <v>0.9245562130177515</v>
      </c>
      <c r="X20" s="38">
        <f t="shared" si="0"/>
        <v>0.8800059136397397</v>
      </c>
      <c r="Y20" s="38">
        <f t="shared" si="0"/>
        <v>0.8385997396986409</v>
      </c>
      <c r="Z20" s="38">
        <f t="shared" si="0"/>
        <v>0.8000486429574919</v>
      </c>
      <c r="AA20" s="38">
        <f t="shared" si="0"/>
        <v>0.7640960438163236</v>
      </c>
      <c r="AB20" s="38">
        <f t="shared" si="0"/>
        <v>0.7305135510263716</v>
      </c>
      <c r="AC20" s="38">
        <f t="shared" si="0"/>
        <v>0.6990973255332715</v>
      </c>
      <c r="AD20" s="38">
        <f t="shared" si="0"/>
        <v>0.6696649800038037</v>
      </c>
      <c r="AE20" s="38">
        <f t="shared" si="0"/>
        <v>0.6420529257067719</v>
      </c>
      <c r="AF20" s="38">
        <f t="shared" si="0"/>
        <v>0.6161140944724708</v>
      </c>
      <c r="AG20" s="38">
        <f t="shared" si="0"/>
        <v>0.591715976331361</v>
      </c>
      <c r="AH20" s="38">
        <f t="shared" si="0"/>
        <v>0.5687389238094589</v>
      </c>
      <c r="AI20" s="38">
        <f t="shared" si="0"/>
        <v>0.5470746822590246</v>
      </c>
      <c r="AJ20" s="38">
        <f t="shared" si="0"/>
        <v>0.5266251124344615</v>
      </c>
      <c r="AK20" s="38">
        <f t="shared" si="0"/>
        <v>0.507301077101647</v>
      </c>
      <c r="AL20" s="38">
        <f t="shared" si="0"/>
        <v>0.4890214680424471</v>
      </c>
      <c r="AM20" s="38">
        <f t="shared" si="0"/>
        <v>0.47171235358048547</v>
      </c>
      <c r="AN20" s="38">
        <f t="shared" si="0"/>
        <v>0.45530622986408203</v>
      </c>
      <c r="AO20" s="38">
        <f t="shared" si="0"/>
        <v>0.4397413617206904</v>
      </c>
      <c r="AP20" s="38">
        <f t="shared" si="0"/>
        <v>0.42496120104234486</v>
      </c>
      <c r="AQ20" s="38">
        <f t="shared" si="0"/>
        <v>0.410913872452334</v>
      </c>
      <c r="AR20" s="38">
        <f t="shared" si="0"/>
        <v>0.39755171750293</v>
      </c>
      <c r="AS20" s="38">
        <f t="shared" si="0"/>
        <v>0.3848308899137363</v>
      </c>
      <c r="AT20" s="38">
        <f t="shared" si="0"/>
        <v>0.3727109954216182</v>
      </c>
      <c r="AU20" s="38">
        <f t="shared" si="0"/>
        <v>0.3611547707100592</v>
      </c>
      <c r="AV20" s="38">
        <f t="shared" si="0"/>
        <v>0.3501277966457757</v>
      </c>
      <c r="AW20" s="38">
        <f t="shared" si="0"/>
        <v>0.33959824169614383</v>
      </c>
      <c r="AX20" s="38">
        <f t="shared" si="0"/>
        <v>0.32953663195108096</v>
      </c>
      <c r="AY20" s="38">
        <f t="shared" si="0"/>
        <v>0.3199156446428206</v>
      </c>
      <c r="AZ20" s="38">
        <f t="shared" si="0"/>
        <v>0.3107099224592318</v>
      </c>
      <c r="BA20" s="38">
        <f t="shared" si="0"/>
        <v>0.3018959062915107</v>
      </c>
      <c r="BB20" s="38">
        <f t="shared" si="0"/>
        <v>0.2934516843539779</v>
      </c>
      <c r="BC20" s="38">
        <f t="shared" si="0"/>
        <v>0.2853568558696764</v>
      </c>
      <c r="BD20" s="38">
        <f t="shared" si="0"/>
        <v>0.2775924077366115</v>
      </c>
      <c r="BE20" s="38">
        <f t="shared" si="0"/>
        <v>0.27014060278093543</v>
      </c>
      <c r="BF20" s="38">
        <f t="shared" si="0"/>
        <v>0.26298487836949375</v>
      </c>
      <c r="BG20" s="38">
        <f t="shared" si="0"/>
        <v>0.25610975429854616</v>
      </c>
      <c r="BH20" s="38">
        <f t="shared" si="0"/>
        <v>0.24950074900124852</v>
      </c>
      <c r="BI20" s="38">
        <f t="shared" si="0"/>
        <v>0.24314430322623315</v>
      </c>
      <c r="BJ20" s="38">
        <f t="shared" si="0"/>
        <v>0.2370277104355716</v>
      </c>
      <c r="BK20" s="38">
        <f t="shared" si="0"/>
        <v>0.23113905325443787</v>
      </c>
      <c r="BL20" s="38">
        <f t="shared" si="0"/>
        <v>0.22546714537850976</v>
      </c>
      <c r="BM20" s="38">
        <f t="shared" si="0"/>
        <v>0.22000147840993492</v>
      </c>
      <c r="BN20" s="38">
        <f t="shared" si="0"/>
        <v>0.2147321731497173</v>
      </c>
      <c r="BO20" s="38">
        <f t="shared" si="0"/>
        <v>0.20964993492466022</v>
      </c>
      <c r="BP20" s="38">
        <f aca="true" t="shared" si="1" ref="BP20:CX20">IF(BP11="","",BP18/(BP11^2))</f>
        <v>0.20474601257140518</v>
      </c>
      <c r="BQ20" s="38">
        <f t="shared" si="1"/>
        <v>0.20001216073937297</v>
      </c>
      <c r="BR20" s="38">
        <f t="shared" si="1"/>
        <v>0.19544060520919573</v>
      </c>
      <c r="BS20" s="38">
        <f t="shared" si="1"/>
        <v>0.1910240109540809</v>
      </c>
      <c r="BT20" s="38">
        <f t="shared" si="1"/>
        <v>0.18675545269895247</v>
      </c>
      <c r="BU20" s="38">
        <f t="shared" si="1"/>
        <v>0.1826283877565929</v>
      </c>
      <c r="BV20" s="38">
        <f t="shared" si="1"/>
        <v>0.1786366309417223</v>
      </c>
      <c r="BW20" s="38">
        <f t="shared" si="1"/>
        <v>0.17477433138331788</v>
      </c>
      <c r="BX20" s="38">
        <f t="shared" si="1"/>
        <v>0.1710359510727717</v>
      </c>
      <c r="BY20" s="38">
        <f t="shared" si="1"/>
        <v>0.16741624500095093</v>
      </c>
      <c r="BZ20" s="38">
        <f t="shared" si="1"/>
        <v>0.16391024275106952</v>
      </c>
      <c r="CA20" s="38">
        <f t="shared" si="1"/>
        <v>0.16051323142669296</v>
      </c>
      <c r="CB20" s="38">
        <f t="shared" si="1"/>
        <v>0.15722073980533557</v>
      </c>
      <c r="CC20" s="38">
        <f t="shared" si="1"/>
        <v>0.1540285236181177</v>
      </c>
      <c r="CD20" s="38">
        <f t="shared" si="1"/>
        <v>0.1509325518649528</v>
      </c>
      <c r="CE20" s="38">
        <f t="shared" si="1"/>
        <v>0.14792899408284024</v>
      </c>
      <c r="CF20" s="38">
        <f t="shared" si="1"/>
      </c>
      <c r="CG20" s="38">
        <f t="shared" si="1"/>
      </c>
      <c r="CH20" s="38">
        <f t="shared" si="1"/>
      </c>
      <c r="CI20" s="38">
        <f t="shared" si="1"/>
      </c>
      <c r="CJ20" s="38">
        <f t="shared" si="1"/>
      </c>
      <c r="CK20" s="38">
        <f t="shared" si="1"/>
      </c>
      <c r="CL20" s="38">
        <f t="shared" si="1"/>
      </c>
      <c r="CM20" s="38">
        <f t="shared" si="1"/>
      </c>
      <c r="CN20" s="38">
        <f t="shared" si="1"/>
      </c>
      <c r="CO20" s="38">
        <f t="shared" si="1"/>
      </c>
      <c r="CP20" s="38">
        <f t="shared" si="1"/>
      </c>
      <c r="CQ20" s="38">
        <f t="shared" si="1"/>
      </c>
      <c r="CR20" s="38">
        <f t="shared" si="1"/>
      </c>
      <c r="CS20" s="38">
        <f t="shared" si="1"/>
      </c>
      <c r="CT20" s="38">
        <f t="shared" si="1"/>
      </c>
      <c r="CU20" s="38">
        <f t="shared" si="1"/>
      </c>
      <c r="CV20" s="38">
        <f t="shared" si="1"/>
      </c>
      <c r="CW20" s="38">
        <f t="shared" si="1"/>
      </c>
      <c r="CX20" s="44">
        <f t="shared" si="1"/>
      </c>
      <c r="CY20" s="101"/>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HF20" s="37"/>
    </row>
    <row r="21" spans="1:214" s="30" customFormat="1" ht="12.75">
      <c r="A21" s="97"/>
      <c r="B21" s="75" t="s">
        <v>51</v>
      </c>
      <c r="C21" s="38">
        <f>IF(C11="","",Data!C16-LOG(C20,2.51))</f>
        <v>13</v>
      </c>
      <c r="D21" s="38">
        <f>IF(D11="","",Data!D16-LOG(D20,2.51))</f>
        <v>13</v>
      </c>
      <c r="E21" s="38">
        <f>IF(E11="","",Data!E16-LOG(E20,2.51))</f>
        <v>13</v>
      </c>
      <c r="F21" s="38">
        <f>IF(F11="","",Data!F16-LOG(F20,2.51))</f>
        <v>13</v>
      </c>
      <c r="G21" s="38">
        <f>IF(G11="","",Data!G16-LOG(G20,2.51))</f>
        <v>13</v>
      </c>
      <c r="H21" s="38">
        <f>IF(H11="","",Data!H16-LOG(H20,2.51))</f>
        <v>13</v>
      </c>
      <c r="I21" s="38">
        <f>IF(I11="","",Data!I16-LOG(I20,2.51))</f>
        <v>13</v>
      </c>
      <c r="J21" s="38">
        <f>IF(J11="","",Data!J16-LOG(J20,2.51))</f>
        <v>13</v>
      </c>
      <c r="K21" s="38">
        <f>IF(K11="","",Data!K16-LOG(K20,2.51))</f>
        <v>13</v>
      </c>
      <c r="L21" s="38">
        <f>IF(L11="","",Data!L16-LOG(L20,2.51))</f>
        <v>13</v>
      </c>
      <c r="M21" s="38">
        <f>IF(M11="","",Data!M16-LOG(M20,2.51))</f>
        <v>13</v>
      </c>
      <c r="N21" s="38">
        <f>IF(N11="","",Data!N16-LOG(N20,2.51))</f>
        <v>13</v>
      </c>
      <c r="O21" s="38">
        <f>IF(O11="","",Data!O16-LOG(O20,2.51))</f>
        <v>13</v>
      </c>
      <c r="P21" s="38">
        <f>IF(P11="","",Data!P16-LOG(P20,2.51))</f>
        <v>13</v>
      </c>
      <c r="Q21" s="38">
        <f>IF(Q11="","",Data!Q16-LOG(Q20,2.51))</f>
        <v>13</v>
      </c>
      <c r="R21" s="38">
        <f>IF(R11="","",Data!R16-LOG(R20,2.51))</f>
        <v>13</v>
      </c>
      <c r="S21" s="38">
        <f>IF(S11="","",Data!S16-LOG(S20,2.51))</f>
        <v>13</v>
      </c>
      <c r="T21" s="38">
        <f>IF(T11="","",Data!T16-LOG(T20,2.51))</f>
        <v>13</v>
      </c>
      <c r="U21" s="38">
        <f>IF(U11="","",Data!U16-LOG(U20,2.51))</f>
        <v>13</v>
      </c>
      <c r="V21" s="38">
        <f>IF(V11="","",Data!V16-LOG(V20,2.51))</f>
        <v>13.030214420777742</v>
      </c>
      <c r="W21" s="38">
        <f>IF(W11="","",Data!W16-LOG(W20,2.51))</f>
        <v>13.085236223365706</v>
      </c>
      <c r="X21" s="38">
        <f>IF(X11="","",Data!X16-LOG(X20,2.51))</f>
        <v>13.138899323116345</v>
      </c>
      <c r="Y21" s="38">
        <f>IF(Y11="","",Data!Y16-LOG(Y20,2.51))</f>
        <v>13.191269209429532</v>
      </c>
      <c r="Z21" s="38">
        <f>IF(Z11="","",Data!Z16-LOG(Z20,2.51))</f>
        <v>13.242406748038864</v>
      </c>
      <c r="AA21" s="38">
        <f>IF(AA11="","",Data!AA16-LOG(AA20,2.51))</f>
        <v>13.292368606274643</v>
      </c>
      <c r="AB21" s="38">
        <f>IF(AB11="","",Data!AB16-LOG(AB20,2.51))</f>
        <v>13.34120763053168</v>
      </c>
      <c r="AC21" s="38">
        <f>IF(AC11="","",Data!AC16-LOG(AC20,2.51))</f>
        <v>13.388973182246508</v>
      </c>
      <c r="AD21" s="38">
        <f>IF(AD11="","",Data!AD16-LOG(AD20,2.51))</f>
        <v>13.435711437739178</v>
      </c>
      <c r="AE21" s="38">
        <f>IF(AE11="","",Data!AE16-LOG(AE20,2.51))</f>
        <v>13.481465656485348</v>
      </c>
      <c r="AF21" s="38">
        <f>IF(AF11="","",Data!AF16-LOG(AF20,2.51))</f>
        <v>13.526276421725271</v>
      </c>
      <c r="AG21" s="38">
        <f>IF(AG11="","",Data!AG16-LOG(AG20,2.51))</f>
        <v>13.570181856763593</v>
      </c>
      <c r="AH21" s="38">
        <f>IF(AH11="","",Data!AH16-LOG(AH20,2.51))</f>
        <v>13.613217819848925</v>
      </c>
      <c r="AI21" s="38">
        <f>IF(AI11="","",Data!AI16-LOG(AI20,2.51))</f>
        <v>13.6554180801293</v>
      </c>
      <c r="AJ21" s="38">
        <f>IF(AJ11="","",Data!AJ16-LOG(AJ20,2.51))</f>
        <v>13.696814476846777</v>
      </c>
      <c r="AK21" s="38">
        <f>IF(AK11="","",Data!AK16-LOG(AK20,2.51))</f>
        <v>13.737437063651322</v>
      </c>
      <c r="AL21" s="38">
        <f>IF(AL11="","",Data!AL16-LOG(AL20,2.51))</f>
        <v>13.77731423967253</v>
      </c>
      <c r="AM21" s="38">
        <f>IF(AM11="","",Data!AM16-LOG(AM20,2.51))</f>
        <v>13.816472868781087</v>
      </c>
      <c r="AN21" s="38">
        <f>IF(AN11="","",Data!AN16-LOG(AN20,2.51))</f>
        <v>13.854938388294388</v>
      </c>
      <c r="AO21" s="38">
        <f>IF(AO11="","",Data!AO16-LOG(AO20,2.51))</f>
        <v>13.892734908227983</v>
      </c>
      <c r="AP21" s="38">
        <f>IF(AP11="","",Data!AP16-LOG(AP20,2.51))</f>
        <v>13.929885302062715</v>
      </c>
      <c r="AQ21" s="38">
        <f>IF(AQ11="","",Data!AQ16-LOG(AQ20,2.51))</f>
        <v>13.966411289883236</v>
      </c>
      <c r="AR21" s="38">
        <f>IF(AR11="","",Data!AR16-LOG(AR20,2.51))</f>
        <v>14.002333514644585</v>
      </c>
      <c r="AS21" s="38">
        <f>IF(AS11="","",Data!AS16-LOG(AS20,2.51))</f>
        <v>14.037671612237384</v>
      </c>
      <c r="AT21" s="38">
        <f>IF(AT11="","",Data!AT16-LOG(AT20,2.51))</f>
        <v>14.072444275947062</v>
      </c>
      <c r="AU21" s="38">
        <f>IF(AU11="","",Data!AU16-LOG(AU20,2.51))</f>
        <v>14.106669315836905</v>
      </c>
      <c r="AV21" s="38">
        <f>IF(AV11="","",Data!AV16-LOG(AV20,2.51))</f>
        <v>14.140363713527186</v>
      </c>
      <c r="AW21" s="38">
        <f>IF(AW11="","",Data!AW16-LOG(AW20,2.51))</f>
        <v>14.173543672792173</v>
      </c>
      <c r="AX21" s="38">
        <f>IF(AX11="","",Data!AX16-LOG(AX20,2.51))</f>
        <v>14.206224666352403</v>
      </c>
      <c r="AY21" s="38">
        <f>IF(AY11="","",Data!AY16-LOG(AY20,2.51))</f>
        <v>14.238421479200483</v>
      </c>
      <c r="AZ21" s="38">
        <f>IF(AZ11="","",Data!AZ16-LOG(AZ20,2.51))</f>
        <v>14.270148248764038</v>
      </c>
      <c r="BA21" s="38">
        <f>IF(BA11="","",Data!BA16-LOG(BA20,2.51))</f>
        <v>14.301418502178976</v>
      </c>
      <c r="BB21" s="38">
        <f>IF(BB11="","",Data!BB16-LOG(BB20,2.51))</f>
        <v>14.332245190918934</v>
      </c>
      <c r="BC21" s="38">
        <f>IF(BC11="","",Data!BC16-LOG(BC20,2.51))</f>
        <v>14.362640723002878</v>
      </c>
      <c r="BD21" s="38">
        <f>IF(BD11="","",Data!BD16-LOG(BD20,2.51))</f>
        <v>14.392616992981246</v>
      </c>
      <c r="BE21" s="38">
        <f>IF(BE11="","",Data!BE16-LOG(BE20,2.51))</f>
        <v>14.422185409882035</v>
      </c>
      <c r="BF21" s="38">
        <f>IF(BF11="","",Data!BF16-LOG(BF20,2.51))</f>
        <v>14.451356923281123</v>
      </c>
      <c r="BG21" s="38">
        <f>IF(BG11="","",Data!BG16-LOG(BG20,2.51))</f>
        <v>14.480142047645945</v>
      </c>
      <c r="BH21" s="38">
        <f>IF(BH11="","",Data!BH16-LOG(BH20,2.51))</f>
        <v>14.508550885087912</v>
      </c>
      <c r="BI21" s="38">
        <f>IF(BI11="","",Data!BI16-LOG(BI20,2.51))</f>
        <v>14.53659314664683</v>
      </c>
      <c r="BJ21" s="38">
        <f>IF(BJ11="","",Data!BJ16-LOG(BJ20,2.51))</f>
        <v>14.564278172219488</v>
      </c>
      <c r="BK21" s="38">
        <f>IF(BK11="","",Data!BK16-LOG(BK20,2.51))</f>
        <v>14.591614949234792</v>
      </c>
      <c r="BL21" s="38">
        <f>IF(BL11="","",Data!BL16-LOG(BL20,2.51))</f>
        <v>14.618612130168852</v>
      </c>
      <c r="BM21" s="38">
        <f>IF(BM11="","",Data!BM16-LOG(BM20,2.51))</f>
        <v>14.645278048985432</v>
      </c>
      <c r="BN21" s="38">
        <f>IF(BN11="","",Data!BN16-LOG(BN20,2.51))</f>
        <v>14.671620736579953</v>
      </c>
      <c r="BO21" s="38">
        <f>IF(BO11="","",Data!BO16-LOG(BO20,2.51))</f>
        <v>14.697647935298617</v>
      </c>
      <c r="BP21" s="38">
        <f>IF(BP11="","",Data!BP16-LOG(BP20,2.51))</f>
        <v>14.72336711259837</v>
      </c>
      <c r="BQ21" s="38">
        <f>IF(BQ11="","",Data!BQ16-LOG(BQ20,2.51))</f>
        <v>14.748785473907951</v>
      </c>
      <c r="BR21" s="38">
        <f>IF(BR11="","",Data!BR16-LOG(BR20,2.51))</f>
        <v>14.77390997474551</v>
      </c>
      <c r="BS21" s="38">
        <f>IF(BS11="","",Data!BS16-LOG(BS20,2.51))</f>
        <v>14.79874733214373</v>
      </c>
      <c r="BT21" s="38">
        <f>IF(BT11="","",Data!BT16-LOG(BT20,2.51))</f>
        <v>14.823304035429397</v>
      </c>
      <c r="BU21" s="38">
        <f>IF(BU11="","",Data!BU16-LOG(BU20,2.51))</f>
        <v>14.847586356400766</v>
      </c>
      <c r="BV21" s="38">
        <f>IF(BV11="","",Data!BV16-LOG(BV20,2.51))</f>
        <v>14.871600358942569</v>
      </c>
      <c r="BW21" s="38">
        <f>IF(BW11="","",Data!BW16-LOG(BW20,2.51))</f>
        <v>14.895351908115595</v>
      </c>
      <c r="BX21" s="38">
        <f>IF(BX11="","",Data!BX16-LOG(BX20,2.51))</f>
        <v>14.918846678754914</v>
      </c>
      <c r="BY21" s="38">
        <f>IF(BY11="","",Data!BY16-LOG(BY20,2.51))</f>
        <v>14.942090163608265</v>
      </c>
      <c r="BZ21" s="38">
        <f>IF(BZ11="","",Data!BZ16-LOG(BZ20,2.51))</f>
        <v>14.965087681043832</v>
      </c>
      <c r="CA21" s="38">
        <f>IF(CA11="","",Data!CA16-LOG(CA20,2.51))</f>
        <v>14.987844382354435</v>
      </c>
      <c r="CB21" s="38">
        <f>IF(CB11="","",Data!CB16-LOG(CB20,2.51))</f>
        <v>15.010365258683253</v>
      </c>
      <c r="CC21" s="38">
        <f>IF(CC11="","",Data!CC16-LOG(CC20,2.51))</f>
        <v>15.032655147594358</v>
      </c>
      <c r="CD21" s="38">
        <f>IF(CD11="","",Data!CD16-LOG(CD20,2.51))</f>
        <v>15.054718739309703</v>
      </c>
      <c r="CE21" s="38">
        <f>IF(CE11="","",Data!CE16-LOG(CE20,2.51))</f>
        <v>15.07656058263268</v>
      </c>
      <c r="CF21" s="38">
        <f>IF(CF11="","",Data!CF16-LOG(CF20,2.51))</f>
      </c>
      <c r="CG21" s="38">
        <f>IF(CG11="","",Data!CG16-LOG(CG20,2.51))</f>
      </c>
      <c r="CH21" s="38">
        <f>IF(CH11="","",Data!CH16-LOG(CH20,2.51))</f>
      </c>
      <c r="CI21" s="38">
        <f>IF(CI11="","",Data!CI16-LOG(CI20,2.51))</f>
      </c>
      <c r="CJ21" s="38">
        <f>IF(CJ11="","",Data!CJ16-LOG(CJ20,2.51))</f>
      </c>
      <c r="CK21" s="38">
        <f>IF(CK11="","",Data!CK16-LOG(CK20,2.51))</f>
      </c>
      <c r="CL21" s="38">
        <f>IF(CL11="","",Data!CL16-LOG(CL20,2.51))</f>
      </c>
      <c r="CM21" s="38">
        <f>IF(CM11="","",Data!CM16-LOG(CM20,2.51))</f>
      </c>
      <c r="CN21" s="38">
        <f>IF(CN11="","",Data!CN16-LOG(CN20,2.51))</f>
      </c>
      <c r="CO21" s="38">
        <f>IF(CO11="","",Data!CO16-LOG(CO20,2.51))</f>
      </c>
      <c r="CP21" s="38">
        <f>IF(CP11="","",Data!CP16-LOG(CP20,2.51))</f>
      </c>
      <c r="CQ21" s="38">
        <f>IF(CQ11="","",Data!CQ16-LOG(CQ20,2.51))</f>
      </c>
      <c r="CR21" s="38">
        <f>IF(CR11="","",Data!CR16-LOG(CR20,2.51))</f>
      </c>
      <c r="CS21" s="38">
        <f>IF(CS11="","",Data!CS16-LOG(CS20,2.51))</f>
      </c>
      <c r="CT21" s="38">
        <f>IF(CT11="","",Data!CT16-LOG(CT20,2.51))</f>
      </c>
      <c r="CU21" s="38">
        <f>IF(CU11="","",Data!CU16-LOG(CU20,2.51))</f>
      </c>
      <c r="CV21" s="38">
        <f>IF(CV11="","",Data!CV16-LOG(CV20,2.51))</f>
      </c>
      <c r="CW21" s="38">
        <f>IF(CW11="","",Data!CW16-LOG(CW20,2.51))</f>
      </c>
      <c r="CX21" s="44">
        <f>IF(CX11="","",Data!CX16-LOG(CX20,2.51))</f>
      </c>
      <c r="CY21" s="101"/>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HF21" s="37"/>
    </row>
    <row r="22" spans="1:214" s="30" customFormat="1" ht="12.75">
      <c r="A22" s="97"/>
      <c r="B22" s="45" t="s">
        <v>41</v>
      </c>
      <c r="C22" s="39">
        <f>IF(Tables!C11="","",Data!C15*Tables!C11)</f>
        <v>10</v>
      </c>
      <c r="D22" s="39">
        <f>IF(Tables!D11="","",Data!D15*Tables!D11)</f>
        <v>10.5</v>
      </c>
      <c r="E22" s="39">
        <f>IF(Tables!E11="","",Data!E15*Tables!E11)</f>
        <v>11</v>
      </c>
      <c r="F22" s="39">
        <f>IF(Tables!F11="","",Data!F15*Tables!F11)</f>
        <v>11.5</v>
      </c>
      <c r="G22" s="39">
        <f>IF(Tables!G11="","",Data!G15*Tables!G11)</f>
        <v>12</v>
      </c>
      <c r="H22" s="39">
        <f>IF(Tables!H11="","",Data!H15*Tables!H11)</f>
        <v>12.5</v>
      </c>
      <c r="I22" s="39">
        <f>IF(Tables!I11="","",Data!I15*Tables!I11)</f>
        <v>13</v>
      </c>
      <c r="J22" s="39">
        <f>IF(Tables!J11="","",Data!J15*Tables!J11)</f>
        <v>13.5</v>
      </c>
      <c r="K22" s="39">
        <f>IF(Tables!K11="","",Data!K15*Tables!K11)</f>
        <v>14</v>
      </c>
      <c r="L22" s="39">
        <f>IF(Tables!L11="","",Data!L15*Tables!L11)</f>
        <v>14.5</v>
      </c>
      <c r="M22" s="39">
        <f>IF(Tables!M11="","",Data!M15*Tables!M11)</f>
        <v>15</v>
      </c>
      <c r="N22" s="39">
        <f>IF(Tables!N11="","",Data!N15*Tables!N11)</f>
        <v>15.5</v>
      </c>
      <c r="O22" s="39">
        <f>IF(Tables!O11="","",Data!O15*Tables!O11)</f>
        <v>16</v>
      </c>
      <c r="P22" s="39">
        <f>IF(Tables!P11="","",Data!P15*Tables!P11)</f>
        <v>16.5</v>
      </c>
      <c r="Q22" s="39">
        <f>IF(Tables!Q11="","",Data!Q15*Tables!Q11)</f>
        <v>17</v>
      </c>
      <c r="R22" s="39">
        <f>IF(Tables!R11="","",Data!R15*Tables!R11)</f>
        <v>17.5</v>
      </c>
      <c r="S22" s="39">
        <f>IF(Tables!S11="","",Data!S15*Tables!S11)</f>
        <v>18</v>
      </c>
      <c r="T22" s="39">
        <f>IF(Tables!T11="","",Data!T15*Tables!T11)</f>
        <v>18.5</v>
      </c>
      <c r="U22" s="39">
        <f>IF(Tables!U11="","",Data!U15*Tables!U11)</f>
        <v>19</v>
      </c>
      <c r="V22" s="39">
        <f>IF(Tables!V11="","",Data!V15*Tables!V11)</f>
        <v>19.5</v>
      </c>
      <c r="W22" s="39">
        <f>IF(Tables!W11="","",Data!W15*Tables!W11)</f>
        <v>20</v>
      </c>
      <c r="X22" s="39">
        <f>IF(Tables!X11="","",Data!X15*Tables!X11)</f>
        <v>20.5</v>
      </c>
      <c r="Y22" s="39">
        <f>IF(Tables!Y11="","",Data!Y15*Tables!Y11)</f>
        <v>21</v>
      </c>
      <c r="Z22" s="39">
        <f>IF(Tables!Z11="","",Data!Z15*Tables!Z11)</f>
        <v>21.5</v>
      </c>
      <c r="AA22" s="39">
        <f>IF(Tables!AA11="","",Data!AA15*Tables!AA11)</f>
        <v>22</v>
      </c>
      <c r="AB22" s="39">
        <f>IF(Tables!AB11="","",Data!AB15*Tables!AB11)</f>
        <v>22.5</v>
      </c>
      <c r="AC22" s="39">
        <f>IF(Tables!AC11="","",Data!AC15*Tables!AC11)</f>
        <v>23</v>
      </c>
      <c r="AD22" s="39">
        <f>IF(Tables!AD11="","",Data!AD15*Tables!AD11)</f>
        <v>23.5</v>
      </c>
      <c r="AE22" s="39">
        <f>IF(Tables!AE11="","",Data!AE15*Tables!AE11)</f>
        <v>24</v>
      </c>
      <c r="AF22" s="39">
        <f>IF(Tables!AF11="","",Data!AF15*Tables!AF11)</f>
        <v>24.5</v>
      </c>
      <c r="AG22" s="39">
        <f>IF(Tables!AG11="","",Data!AG15*Tables!AG11)</f>
        <v>25</v>
      </c>
      <c r="AH22" s="39">
        <f>IF(Tables!AH11="","",Data!AH15*Tables!AH11)</f>
        <v>25.5</v>
      </c>
      <c r="AI22" s="39">
        <f>IF(Tables!AI11="","",Data!AI15*Tables!AI11)</f>
        <v>26</v>
      </c>
      <c r="AJ22" s="39">
        <f>IF(Tables!AJ11="","",Data!AJ15*Tables!AJ11)</f>
        <v>26.5</v>
      </c>
      <c r="AK22" s="39">
        <f>IF(Tables!AK11="","",Data!AK15*Tables!AK11)</f>
        <v>27</v>
      </c>
      <c r="AL22" s="39">
        <f>IF(Tables!AL11="","",Data!AL15*Tables!AL11)</f>
        <v>27.5</v>
      </c>
      <c r="AM22" s="39">
        <f>IF(Tables!AM11="","",Data!AM15*Tables!AM11)</f>
        <v>28</v>
      </c>
      <c r="AN22" s="39">
        <f>IF(Tables!AN11="","",Data!AN15*Tables!AN11)</f>
        <v>28.5</v>
      </c>
      <c r="AO22" s="39">
        <f>IF(Tables!AO11="","",Data!AO15*Tables!AO11)</f>
        <v>29</v>
      </c>
      <c r="AP22" s="39">
        <f>IF(Tables!AP11="","",Data!AP15*Tables!AP11)</f>
        <v>29.5</v>
      </c>
      <c r="AQ22" s="39">
        <f>IF(Tables!AQ11="","",Data!AQ15*Tables!AQ11)</f>
        <v>30</v>
      </c>
      <c r="AR22" s="39">
        <f>IF(Tables!AR11="","",Data!AR15*Tables!AR11)</f>
        <v>30.5</v>
      </c>
      <c r="AS22" s="39">
        <f>IF(Tables!AS11="","",Data!AS15*Tables!AS11)</f>
        <v>31</v>
      </c>
      <c r="AT22" s="39">
        <f>IF(Tables!AT11="","",Data!AT15*Tables!AT11)</f>
        <v>31.5</v>
      </c>
      <c r="AU22" s="39">
        <f>IF(Tables!AU11="","",Data!AU15*Tables!AU11)</f>
        <v>32</v>
      </c>
      <c r="AV22" s="39">
        <f>IF(Tables!AV11="","",Data!AV15*Tables!AV11)</f>
        <v>32.5</v>
      </c>
      <c r="AW22" s="39">
        <f>IF(Tables!AW11="","",Data!AW15*Tables!AW11)</f>
        <v>33</v>
      </c>
      <c r="AX22" s="39">
        <f>IF(Tables!AX11="","",Data!AX15*Tables!AX11)</f>
        <v>33.5</v>
      </c>
      <c r="AY22" s="39">
        <f>IF(Tables!AY11="","",Data!AY15*Tables!AY11)</f>
        <v>34</v>
      </c>
      <c r="AZ22" s="39">
        <f>IF(Tables!AZ11="","",Data!AZ15*Tables!AZ11)</f>
        <v>34.5</v>
      </c>
      <c r="BA22" s="39">
        <f>IF(Tables!BA11="","",Data!BA15*Tables!BA11)</f>
        <v>35</v>
      </c>
      <c r="BB22" s="39">
        <f>IF(Tables!BB11="","",Data!BB15*Tables!BB11)</f>
        <v>35.5</v>
      </c>
      <c r="BC22" s="39">
        <f>IF(Tables!BC11="","",Data!BC15*Tables!BC11)</f>
        <v>36</v>
      </c>
      <c r="BD22" s="39">
        <f>IF(Tables!BD11="","",Data!BD15*Tables!BD11)</f>
        <v>36.5</v>
      </c>
      <c r="BE22" s="39">
        <f>IF(Tables!BE11="","",Data!BE15*Tables!BE11)</f>
        <v>37</v>
      </c>
      <c r="BF22" s="39">
        <f>IF(Tables!BF11="","",Data!BF15*Tables!BF11)</f>
        <v>37.5</v>
      </c>
      <c r="BG22" s="39">
        <f>IF(Tables!BG11="","",Data!BG15*Tables!BG11)</f>
        <v>38</v>
      </c>
      <c r="BH22" s="39">
        <f>IF(Tables!BH11="","",Data!BH15*Tables!BH11)</f>
        <v>38.5</v>
      </c>
      <c r="BI22" s="39">
        <f>IF(Tables!BI11="","",Data!BI15*Tables!BI11)</f>
        <v>39</v>
      </c>
      <c r="BJ22" s="39">
        <f>IF(Tables!BJ11="","",Data!BJ15*Tables!BJ11)</f>
        <v>39.5</v>
      </c>
      <c r="BK22" s="39">
        <f>IF(Tables!BK11="","",Data!BK15*Tables!BK11)</f>
        <v>40</v>
      </c>
      <c r="BL22" s="39">
        <f>IF(Tables!BL11="","",Data!BL15*Tables!BL11)</f>
        <v>40.5</v>
      </c>
      <c r="BM22" s="39">
        <f>IF(Tables!BM11="","",Data!BM15*Tables!BM11)</f>
        <v>41</v>
      </c>
      <c r="BN22" s="39">
        <f>IF(Tables!BN11="","",Data!BN15*Tables!BN11)</f>
        <v>41.5</v>
      </c>
      <c r="BO22" s="39">
        <f>IF(Tables!BO11="","",Data!BO15*Tables!BO11)</f>
        <v>42</v>
      </c>
      <c r="BP22" s="39">
        <f>IF(Tables!BP11="","",Data!BP15*Tables!BP11)</f>
        <v>42.5</v>
      </c>
      <c r="BQ22" s="39">
        <f>IF(Tables!BQ11="","",Data!BQ15*Tables!BQ11)</f>
        <v>43</v>
      </c>
      <c r="BR22" s="39">
        <f>IF(Tables!BR11="","",Data!BR15*Tables!BR11)</f>
        <v>43.5</v>
      </c>
      <c r="BS22" s="39">
        <f>IF(Tables!BS11="","",Data!BS15*Tables!BS11)</f>
        <v>44</v>
      </c>
      <c r="BT22" s="39">
        <f>IF(Tables!BT11="","",Data!BT15*Tables!BT11)</f>
        <v>44.5</v>
      </c>
      <c r="BU22" s="39">
        <f>IF(Tables!BU11="","",Data!BU15*Tables!BU11)</f>
        <v>45</v>
      </c>
      <c r="BV22" s="39">
        <f>IF(Tables!BV11="","",Data!BV15*Tables!BV11)</f>
        <v>45.5</v>
      </c>
      <c r="BW22" s="39">
        <f>IF(Tables!BW11="","",Data!BW15*Tables!BW11)</f>
        <v>46</v>
      </c>
      <c r="BX22" s="39">
        <f>IF(Tables!BX11="","",Data!BX15*Tables!BX11)</f>
        <v>46.5</v>
      </c>
      <c r="BY22" s="39">
        <f>IF(Tables!BY11="","",Data!BY15*Tables!BY11)</f>
        <v>47</v>
      </c>
      <c r="BZ22" s="39">
        <f>IF(Tables!BZ11="","",Data!BZ15*Tables!BZ11)</f>
        <v>47.5</v>
      </c>
      <c r="CA22" s="39">
        <f>IF(Tables!CA11="","",Data!CA15*Tables!CA11)</f>
        <v>48</v>
      </c>
      <c r="CB22" s="39">
        <f>IF(Tables!CB11="","",Data!CB15*Tables!CB11)</f>
        <v>48.5</v>
      </c>
      <c r="CC22" s="39">
        <f>IF(Tables!CC11="","",Data!CC15*Tables!CC11)</f>
        <v>49</v>
      </c>
      <c r="CD22" s="39">
        <f>IF(Tables!CD11="","",Data!CD15*Tables!CD11)</f>
        <v>49.5</v>
      </c>
      <c r="CE22" s="39">
        <f>IF(Tables!CE11="","",Data!CE15*Tables!CE11)</f>
        <v>50</v>
      </c>
      <c r="CF22" s="39">
        <f>IF(Tables!CF11="","",Data!CF15*Tables!CF11)</f>
      </c>
      <c r="CG22" s="39">
        <f>IF(Tables!CG11="","",Data!CG15*Tables!CG11)</f>
      </c>
      <c r="CH22" s="39">
        <f>IF(Tables!CH11="","",Data!CH15*Tables!CH11)</f>
      </c>
      <c r="CI22" s="39">
        <f>IF(Tables!CI11="","",Data!CI15*Tables!CI11)</f>
      </c>
      <c r="CJ22" s="39">
        <f>IF(Tables!CJ11="","",Data!CJ15*Tables!CJ11)</f>
      </c>
      <c r="CK22" s="39">
        <f>IF(Tables!CK11="","",Data!CK15*Tables!CK11)</f>
      </c>
      <c r="CL22" s="39">
        <f>IF(Tables!CL11="","",Data!CL15*Tables!CL11)</f>
      </c>
      <c r="CM22" s="39">
        <f>IF(Tables!CM11="","",Data!CM15*Tables!CM11)</f>
      </c>
      <c r="CN22" s="39">
        <f>IF(Tables!CN11="","",Data!CN15*Tables!CN11)</f>
      </c>
      <c r="CO22" s="39">
        <f>IF(Tables!CO11="","",Data!CO15*Tables!CO11)</f>
      </c>
      <c r="CP22" s="39">
        <f>IF(Tables!CP11="","",Data!CP15*Tables!CP11)</f>
      </c>
      <c r="CQ22" s="39">
        <f>IF(Tables!CQ11="","",Data!CQ15*Tables!CQ11)</f>
      </c>
      <c r="CR22" s="39">
        <f>IF(Tables!CR11="","",Data!CR15*Tables!CR11)</f>
      </c>
      <c r="CS22" s="39">
        <f>IF(Tables!CS11="","",Data!CS15*Tables!CS11)</f>
      </c>
      <c r="CT22" s="39">
        <f>IF(Tables!CT11="","",Data!CT15*Tables!CT11)</f>
      </c>
      <c r="CU22" s="39">
        <f>IF(Tables!CU11="","",Data!CU15*Tables!CU11)</f>
      </c>
      <c r="CV22" s="39">
        <f>IF(Tables!CV11="","",Data!CV15*Tables!CV11)</f>
      </c>
      <c r="CW22" s="39">
        <f>IF(Tables!CW11="","",Data!CW15*Tables!CW11)</f>
      </c>
      <c r="CX22" s="46">
        <f>IF(Tables!CX11="","",Data!CX15*Tables!CX11)</f>
      </c>
      <c r="CY22" s="101"/>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HF22" s="37"/>
    </row>
    <row r="23" spans="1:111" ht="13.5" thickBot="1">
      <c r="A23" s="95"/>
      <c r="B23" s="128" t="s">
        <v>71</v>
      </c>
      <c r="C23" s="129" t="str">
        <f>IF(C11="","",IF(C16&lt;100,"low",IF(C13&gt;Data!C22,"low",IF(Tables!C11&gt;Data!C23,"high","ok"))))</f>
        <v>low</v>
      </c>
      <c r="D23" s="129" t="str">
        <f>IF(D11="","",IF(D16&lt;100,"low",IF(D13&gt;Data!D22,"low",IF(Tables!D11&gt;Data!D23,"high","ok"))))</f>
        <v>low</v>
      </c>
      <c r="E23" s="129" t="str">
        <f>IF(E11="","",IF(E16&lt;100,"low",IF(E13&gt;Data!E22,"low",IF(Tables!E11&gt;Data!E23,"high","ok"))))</f>
        <v>low</v>
      </c>
      <c r="F23" s="129" t="str">
        <f>IF(F11="","",IF(F16&lt;100,"low",IF(F13&gt;Data!F22,"low",IF(Tables!F11&gt;Data!F23,"high","ok"))))</f>
        <v>low</v>
      </c>
      <c r="G23" s="129" t="str">
        <f>IF(G11="","",IF(G16&lt;100,"low",IF(G13&gt;Data!G22,"low",IF(Tables!G11&gt;Data!G23,"high","ok"))))</f>
        <v>low</v>
      </c>
      <c r="H23" s="129" t="str">
        <f>IF(H11="","",IF(H16&lt;100,"low",IF(H13&gt;Data!H22,"low",IF(Tables!H11&gt;Data!H23,"high","ok"))))</f>
        <v>low</v>
      </c>
      <c r="I23" s="129" t="str">
        <f>IF(I11="","",IF(I16&lt;100,"low",IF(I13&gt;Data!I22,"low",IF(Tables!I11&gt;Data!I23,"high","ok"))))</f>
        <v>low</v>
      </c>
      <c r="J23" s="129" t="str">
        <f>IF(J11="","",IF(J16&lt;100,"low",IF(J13&gt;Data!J22,"low",IF(Tables!J11&gt;Data!J23,"high","ok"))))</f>
        <v>low</v>
      </c>
      <c r="K23" s="129" t="str">
        <f>IF(K11="","",IF(K16&lt;100,"low",IF(K13&gt;Data!K22,"low",IF(Tables!K11&gt;Data!K23,"high","ok"))))</f>
        <v>low</v>
      </c>
      <c r="L23" s="129" t="str">
        <f>IF(L11="","",IF(L16&lt;100,"low",IF(L13&gt;Data!L22,"low",IF(Tables!L11&gt;Data!L23,"high","ok"))))</f>
        <v>low</v>
      </c>
      <c r="M23" s="129" t="str">
        <f>IF(M11="","",IF(M16&lt;100,"low",IF(M13&gt;Data!M22,"low",IF(Tables!M11&gt;Data!M23,"high","ok"))))</f>
        <v>low</v>
      </c>
      <c r="N23" s="129" t="str">
        <f>IF(N11="","",IF(N16&lt;100,"low",IF(N13&gt;Data!N22,"low",IF(Tables!N11&gt;Data!N23,"high","ok"))))</f>
        <v>low</v>
      </c>
      <c r="O23" s="129" t="str">
        <f>IF(O11="","",IF(O16&lt;100,"low",IF(O13&gt;Data!O22,"low",IF(Tables!O11&gt;Data!O23,"high","ok"))))</f>
        <v>low</v>
      </c>
      <c r="P23" s="129" t="str">
        <f>IF(P11="","",IF(P16&lt;100,"low",IF(P13&gt;Data!P22,"low",IF(Tables!P11&gt;Data!P23,"high","ok"))))</f>
        <v>low</v>
      </c>
      <c r="Q23" s="129" t="str">
        <f>IF(Q11="","",IF(Q16&lt;100,"low",IF(Q13&gt;Data!Q22,"low",IF(Tables!Q11&gt;Data!Q23,"high","ok"))))</f>
        <v>low</v>
      </c>
      <c r="R23" s="129" t="str">
        <f>IF(R11="","",IF(R16&lt;100,"low",IF(R13&gt;Data!R22,"low",IF(Tables!R11&gt;Data!R23,"high","ok"))))</f>
        <v>low</v>
      </c>
      <c r="S23" s="129" t="str">
        <f>IF(S11="","",IF(S16&lt;100,"low",IF(S13&gt;Data!S22,"low",IF(Tables!S11&gt;Data!S23,"high","ok"))))</f>
        <v>low</v>
      </c>
      <c r="T23" s="129" t="str">
        <f>IF(T11="","",IF(T16&lt;100,"low",IF(T13&gt;Data!T22,"low",IF(Tables!T11&gt;Data!T23,"high","ok"))))</f>
        <v>low</v>
      </c>
      <c r="U23" s="129" t="str">
        <f>IF(U11="","",IF(U16&lt;100,"low",IF(U13&gt;Data!U22,"low",IF(Tables!U11&gt;Data!U23,"high","ok"))))</f>
        <v>low</v>
      </c>
      <c r="V23" s="129" t="str">
        <f>IF(V11="","",IF(V16&lt;100,"low",IF(V13&gt;Data!V22,"low",IF(Tables!V11&gt;Data!V23,"high","ok"))))</f>
        <v>ok</v>
      </c>
      <c r="W23" s="129" t="str">
        <f>IF(W11="","",IF(W16&lt;100,"low",IF(W13&gt;Data!W22,"low",IF(Tables!W11&gt;Data!W23,"high","ok"))))</f>
        <v>ok</v>
      </c>
      <c r="X23" s="129" t="str">
        <f>IF(X11="","",IF(X16&lt;100,"low",IF(X13&gt;Data!X22,"low",IF(Tables!X11&gt;Data!X23,"high","ok"))))</f>
        <v>ok</v>
      </c>
      <c r="Y23" s="129" t="str">
        <f>IF(Y11="","",IF(Y16&lt;100,"low",IF(Y13&gt;Data!Y22,"low",IF(Tables!Y11&gt;Data!Y23,"high","ok"))))</f>
        <v>ok</v>
      </c>
      <c r="Z23" s="129" t="str">
        <f>IF(Z11="","",IF(Z16&lt;100,"low",IF(Z13&gt;Data!Z22,"low",IF(Tables!Z11&gt;Data!Z23,"high","ok"))))</f>
        <v>ok</v>
      </c>
      <c r="AA23" s="129" t="str">
        <f>IF(AA11="","",IF(AA16&lt;100,"low",IF(AA13&gt;Data!AA22,"low",IF(Tables!AA11&gt;Data!AA23,"high","ok"))))</f>
        <v>ok</v>
      </c>
      <c r="AB23" s="129" t="str">
        <f>IF(AB11="","",IF(AB16&lt;100,"low",IF(AB13&gt;Data!AB22,"low",IF(Tables!AB11&gt;Data!AB23,"high","ok"))))</f>
        <v>ok</v>
      </c>
      <c r="AC23" s="129" t="str">
        <f>IF(AC11="","",IF(AC16&lt;100,"low",IF(AC13&gt;Data!AC22,"low",IF(Tables!AC11&gt;Data!AC23,"high","ok"))))</f>
        <v>ok</v>
      </c>
      <c r="AD23" s="129" t="str">
        <f>IF(AD11="","",IF(AD16&lt;100,"low",IF(AD13&gt;Data!AD22,"low",IF(Tables!AD11&gt;Data!AD23,"high","ok"))))</f>
        <v>ok</v>
      </c>
      <c r="AE23" s="129" t="str">
        <f>IF(AE11="","",IF(AE16&lt;100,"low",IF(AE13&gt;Data!AE22,"low",IF(Tables!AE11&gt;Data!AE23,"high","ok"))))</f>
        <v>ok</v>
      </c>
      <c r="AF23" s="129" t="str">
        <f>IF(AF11="","",IF(AF16&lt;100,"low",IF(AF13&gt;Data!AF22,"low",IF(Tables!AF11&gt;Data!AF23,"high","ok"))))</f>
        <v>ok</v>
      </c>
      <c r="AG23" s="129" t="str">
        <f>IF(AG11="","",IF(AG16&lt;100,"low",IF(AG13&gt;Data!AG22,"low",IF(Tables!AG11&gt;Data!AG23,"high","ok"))))</f>
        <v>ok</v>
      </c>
      <c r="AH23" s="129" t="str">
        <f>IF(AH11="","",IF(AH16&lt;100,"low",IF(AH13&gt;Data!AH22,"low",IF(Tables!AH11&gt;Data!AH23,"high","ok"))))</f>
        <v>ok</v>
      </c>
      <c r="AI23" s="129" t="str">
        <f>IF(AI11="","",IF(AI16&lt;100,"low",IF(AI13&gt;Data!AI22,"low",IF(Tables!AI11&gt;Data!AI23,"high","ok"))))</f>
        <v>ok</v>
      </c>
      <c r="AJ23" s="129" t="str">
        <f>IF(AJ11="","",IF(AJ16&lt;100,"low",IF(AJ13&gt;Data!AJ22,"low",IF(Tables!AJ11&gt;Data!AJ23,"high","ok"))))</f>
        <v>ok</v>
      </c>
      <c r="AK23" s="129" t="str">
        <f>IF(AK11="","",IF(AK16&lt;100,"low",IF(AK13&gt;Data!AK22,"low",IF(Tables!AK11&gt;Data!AK23,"high","ok"))))</f>
        <v>ok</v>
      </c>
      <c r="AL23" s="129" t="str">
        <f>IF(AL11="","",IF(AL16&lt;100,"low",IF(AL13&gt;Data!AL22,"low",IF(Tables!AL11&gt;Data!AL23,"high","ok"))))</f>
        <v>ok</v>
      </c>
      <c r="AM23" s="129" t="str">
        <f>IF(AM11="","",IF(AM16&lt;100,"low",IF(AM13&gt;Data!AM22,"low",IF(Tables!AM11&gt;Data!AM23,"high","ok"))))</f>
        <v>ok</v>
      </c>
      <c r="AN23" s="129" t="str">
        <f>IF(AN11="","",IF(AN16&lt;100,"low",IF(AN13&gt;Data!AN22,"low",IF(Tables!AN11&gt;Data!AN23,"high","ok"))))</f>
        <v>ok</v>
      </c>
      <c r="AO23" s="129" t="str">
        <f>IF(AO11="","",IF(AO16&lt;100,"low",IF(AO13&gt;Data!AO22,"low",IF(Tables!AO11&gt;Data!AO23,"high","ok"))))</f>
        <v>ok</v>
      </c>
      <c r="AP23" s="129" t="str">
        <f>IF(AP11="","",IF(AP16&lt;100,"low",IF(AP13&gt;Data!AP22,"low",IF(Tables!AP11&gt;Data!AP23,"high","ok"))))</f>
        <v>ok</v>
      </c>
      <c r="AQ23" s="129" t="str">
        <f>IF(AQ11="","",IF(AQ16&lt;100,"low",IF(AQ13&gt;Data!AQ22,"low",IF(Tables!AQ11&gt;Data!AQ23,"high","ok"))))</f>
        <v>ok</v>
      </c>
      <c r="AR23" s="129" t="str">
        <f>IF(AR11="","",IF(AR16&lt;100,"low",IF(AR13&gt;Data!AR22,"low",IF(Tables!AR11&gt;Data!AR23,"high","ok"))))</f>
        <v>ok</v>
      </c>
      <c r="AS23" s="129" t="str">
        <f>IF(AS11="","",IF(AS16&lt;100,"low",IF(AS13&gt;Data!AS22,"low",IF(Tables!AS11&gt;Data!AS23,"high","ok"))))</f>
        <v>ok</v>
      </c>
      <c r="AT23" s="129" t="str">
        <f>IF(AT11="","",IF(AT16&lt;100,"low",IF(AT13&gt;Data!AT22,"low",IF(Tables!AT11&gt;Data!AT23,"high","ok"))))</f>
        <v>ok</v>
      </c>
      <c r="AU23" s="129" t="str">
        <f>IF(AU11="","",IF(AU16&lt;100,"low",IF(AU13&gt;Data!AU22,"low",IF(Tables!AU11&gt;Data!AU23,"high","ok"))))</f>
        <v>ok</v>
      </c>
      <c r="AV23" s="129" t="str">
        <f>IF(AV11="","",IF(AV16&lt;100,"low",IF(AV13&gt;Data!AV22,"low",IF(Tables!AV11&gt;Data!AV23,"high","ok"))))</f>
        <v>ok</v>
      </c>
      <c r="AW23" s="129" t="str">
        <f>IF(AW11="","",IF(AW16&lt;100,"low",IF(AW13&gt;Data!AW22,"low",IF(Tables!AW11&gt;Data!AW23,"high","ok"))))</f>
        <v>ok</v>
      </c>
      <c r="AX23" s="129" t="str">
        <f>IF(AX11="","",IF(AX16&lt;100,"low",IF(AX13&gt;Data!AX22,"low",IF(Tables!AX11&gt;Data!AX23,"high","ok"))))</f>
        <v>ok</v>
      </c>
      <c r="AY23" s="129" t="str">
        <f>IF(AY11="","",IF(AY16&lt;100,"low",IF(AY13&gt;Data!AY22,"low",IF(Tables!AY11&gt;Data!AY23,"high","ok"))))</f>
        <v>ok</v>
      </c>
      <c r="AZ23" s="129" t="str">
        <f>IF(AZ11="","",IF(AZ16&lt;100,"low",IF(AZ13&gt;Data!AZ22,"low",IF(Tables!AZ11&gt;Data!AZ23,"high","ok"))))</f>
        <v>ok</v>
      </c>
      <c r="BA23" s="129" t="str">
        <f>IF(BA11="","",IF(BA16&lt;100,"low",IF(BA13&gt;Data!BA22,"low",IF(Tables!BA11&gt;Data!BA23,"high","ok"))))</f>
        <v>ok</v>
      </c>
      <c r="BB23" s="129" t="str">
        <f>IF(BB11="","",IF(BB16&lt;100,"low",IF(BB13&gt;Data!BB22,"low",IF(Tables!BB11&gt;Data!BB23,"high","ok"))))</f>
        <v>ok</v>
      </c>
      <c r="BC23" s="129" t="str">
        <f>IF(BC11="","",IF(BC16&lt;100,"low",IF(BC13&gt;Data!BC22,"low",IF(Tables!BC11&gt;Data!BC23,"high","ok"))))</f>
        <v>ok</v>
      </c>
      <c r="BD23" s="129" t="str">
        <f>IF(BD11="","",IF(BD16&lt;100,"low",IF(BD13&gt;Data!BD22,"low",IF(Tables!BD11&gt;Data!BD23,"high","ok"))))</f>
        <v>ok</v>
      </c>
      <c r="BE23" s="129" t="str">
        <f>IF(BE11="","",IF(BE16&lt;100,"low",IF(BE13&gt;Data!BE22,"low",IF(Tables!BE11&gt;Data!BE23,"high","ok"))))</f>
        <v>ok</v>
      </c>
      <c r="BF23" s="129" t="str">
        <f>IF(BF11="","",IF(BF16&lt;100,"low",IF(BF13&gt;Data!BF22,"low",IF(Tables!BF11&gt;Data!BF23,"high","ok"))))</f>
        <v>ok</v>
      </c>
      <c r="BG23" s="129" t="str">
        <f>IF(BG11="","",IF(BG16&lt;100,"low",IF(BG13&gt;Data!BG22,"low",IF(Tables!BG11&gt;Data!BG23,"high","ok"))))</f>
        <v>ok</v>
      </c>
      <c r="BH23" s="129" t="str">
        <f>IF(BH11="","",IF(BH16&lt;100,"low",IF(BH13&gt;Data!BH22,"low",IF(Tables!BH11&gt;Data!BH23,"high","ok"))))</f>
        <v>ok</v>
      </c>
      <c r="BI23" s="129" t="str">
        <f>IF(BI11="","",IF(BI16&lt;100,"low",IF(BI13&gt;Data!BI22,"low",IF(Tables!BI11&gt;Data!BI23,"high","ok"))))</f>
        <v>ok</v>
      </c>
      <c r="BJ23" s="129" t="str">
        <f>IF(BJ11="","",IF(BJ16&lt;100,"low",IF(BJ13&gt;Data!BJ22,"low",IF(Tables!BJ11&gt;Data!BJ23,"high","ok"))))</f>
        <v>ok</v>
      </c>
      <c r="BK23" s="129" t="str">
        <f>IF(BK11="","",IF(BK16&lt;100,"low",IF(BK13&gt;Data!BK22,"low",IF(Tables!BK11&gt;Data!BK23,"high","ok"))))</f>
        <v>ok</v>
      </c>
      <c r="BL23" s="129" t="str">
        <f>IF(BL11="","",IF(BL16&lt;100,"low",IF(BL13&gt;Data!BL22,"low",IF(Tables!BL11&gt;Data!BL23,"high","ok"))))</f>
        <v>ok</v>
      </c>
      <c r="BM23" s="129" t="str">
        <f>IF(BM11="","",IF(BM16&lt;100,"low",IF(BM13&gt;Data!BM22,"low",IF(Tables!BM11&gt;Data!BM23,"high","ok"))))</f>
        <v>ok</v>
      </c>
      <c r="BN23" s="129" t="str">
        <f>IF(BN11="","",IF(BN16&lt;100,"low",IF(BN13&gt;Data!BN22,"low",IF(Tables!BN11&gt;Data!BN23,"high","ok"))))</f>
        <v>ok</v>
      </c>
      <c r="BO23" s="129" t="str">
        <f>IF(BO11="","",IF(BO16&lt;100,"low",IF(BO13&gt;Data!BO22,"low",IF(Tables!BO11&gt;Data!BO23,"high","ok"))))</f>
        <v>ok</v>
      </c>
      <c r="BP23" s="129" t="str">
        <f>IF(BP11="","",IF(BP16&lt;100,"low",IF(BP13&gt;Data!BP22,"low",IF(Tables!BP11&gt;Data!BP23,"high","ok"))))</f>
        <v>ok</v>
      </c>
      <c r="BQ23" s="129" t="str">
        <f>IF(BQ11="","",IF(BQ16&lt;100,"low",IF(BQ13&gt;Data!BQ22,"low",IF(Tables!BQ11&gt;Data!BQ23,"high","ok"))))</f>
        <v>ok</v>
      </c>
      <c r="BR23" s="129" t="str">
        <f>IF(BR11="","",IF(BR16&lt;100,"low",IF(BR13&gt;Data!BR22,"low",IF(Tables!BR11&gt;Data!BR23,"high","ok"))))</f>
        <v>ok</v>
      </c>
      <c r="BS23" s="129" t="str">
        <f>IF(BS11="","",IF(BS16&lt;100,"low",IF(BS13&gt;Data!BS22,"low",IF(Tables!BS11&gt;Data!BS23,"high","ok"))))</f>
        <v>ok</v>
      </c>
      <c r="BT23" s="129" t="str">
        <f>IF(BT11="","",IF(BT16&lt;100,"low",IF(BT13&gt;Data!BT22,"low",IF(Tables!BT11&gt;Data!BT23,"high","ok"))))</f>
        <v>ok</v>
      </c>
      <c r="BU23" s="129" t="str">
        <f>IF(BU11="","",IF(BU16&lt;100,"low",IF(BU13&gt;Data!BU22,"low",IF(Tables!BU11&gt;Data!BU23,"high","ok"))))</f>
        <v>ok</v>
      </c>
      <c r="BV23" s="129" t="str">
        <f>IF(BV11="","",IF(BV16&lt;100,"low",IF(BV13&gt;Data!BV22,"low",IF(Tables!BV11&gt;Data!BV23,"high","ok"))))</f>
        <v>ok</v>
      </c>
      <c r="BW23" s="129" t="str">
        <f>IF(BW11="","",IF(BW16&lt;100,"low",IF(BW13&gt;Data!BW22,"low",IF(Tables!BW11&gt;Data!BW23,"high","ok"))))</f>
        <v>ok</v>
      </c>
      <c r="BX23" s="129" t="str">
        <f>IF(BX11="","",IF(BX16&lt;100,"low",IF(BX13&gt;Data!BX22,"low",IF(Tables!BX11&gt;Data!BX23,"high","ok"))))</f>
        <v>ok</v>
      </c>
      <c r="BY23" s="129" t="str">
        <f>IF(BY11="","",IF(BY16&lt;100,"low",IF(BY13&gt;Data!BY22,"low",IF(Tables!BY11&gt;Data!BY23,"high","ok"))))</f>
        <v>ok</v>
      </c>
      <c r="BZ23" s="129" t="str">
        <f>IF(BZ11="","",IF(BZ16&lt;100,"low",IF(BZ13&gt;Data!BZ22,"low",IF(Tables!BZ11&gt;Data!BZ23,"high","ok"))))</f>
        <v>ok</v>
      </c>
      <c r="CA23" s="129" t="str">
        <f>IF(CA11="","",IF(CA16&lt;100,"low",IF(CA13&gt;Data!CA22,"low",IF(Tables!CA11&gt;Data!CA23,"high","ok"))))</f>
        <v>ok</v>
      </c>
      <c r="CB23" s="129" t="str">
        <f>IF(CB11="","",IF(CB16&lt;100,"low",IF(CB13&gt;Data!CB22,"low",IF(Tables!CB11&gt;Data!CB23,"high","ok"))))</f>
        <v>ok</v>
      </c>
      <c r="CC23" s="129" t="str">
        <f>IF(CC11="","",IF(CC16&lt;100,"low",IF(CC13&gt;Data!CC22,"low",IF(Tables!CC11&gt;Data!CC23,"high","ok"))))</f>
        <v>ok</v>
      </c>
      <c r="CD23" s="129" t="str">
        <f>IF(CD11="","",IF(CD16&lt;100,"low",IF(CD13&gt;Data!CD22,"low",IF(Tables!CD11&gt;Data!CD23,"high","ok"))))</f>
        <v>ok</v>
      </c>
      <c r="CE23" s="129" t="str">
        <f>IF(CE11="","",IF(CE16&lt;100,"low",IF(CE13&gt;Data!CE22,"low",IF(Tables!CE11&gt;Data!CE23,"high","ok"))))</f>
        <v>ok</v>
      </c>
      <c r="CF23" s="129">
        <f>IF(CF11="","",IF(CF16&lt;100,"low",IF(CF13&gt;Data!CF22,"low",IF(Tables!CF11&gt;Data!CF23,"high","ok"))))</f>
      </c>
      <c r="CG23" s="129">
        <f>IF(CG11="","",IF(CG16&lt;100,"low",IF(CG13&gt;Data!CG22,"low",IF(Tables!CG11&gt;Data!CG23,"high","ok"))))</f>
      </c>
      <c r="CH23" s="129">
        <f>IF(CH11="","",IF(CH16&lt;100,"low",IF(CH13&gt;Data!CH22,"low",IF(Tables!CH11&gt;Data!CH23,"high","ok"))))</f>
      </c>
      <c r="CI23" s="129">
        <f>IF(CI11="","",IF(CI16&lt;100,"low",IF(CI13&gt;Data!CI22,"low",IF(Tables!CI11&gt;Data!CI23,"high","ok"))))</f>
      </c>
      <c r="CJ23" s="129">
        <f>IF(CJ11="","",IF(CJ16&lt;100,"low",IF(CJ13&gt;Data!CJ22,"low",IF(Tables!CJ11&gt;Data!CJ23,"high","ok"))))</f>
      </c>
      <c r="CK23" s="129">
        <f>IF(CK11="","",IF(CK16&lt;100,"low",IF(CK13&gt;Data!CK22,"low",IF(Tables!CK11&gt;Data!CK23,"high","ok"))))</f>
      </c>
      <c r="CL23" s="129">
        <f>IF(CL11="","",IF(CL16&lt;100,"low",IF(CL13&gt;Data!CL22,"low",IF(Tables!CL11&gt;Data!CL23,"high","ok"))))</f>
      </c>
      <c r="CM23" s="129">
        <f>IF(CM11="","",IF(CM16&lt;100,"low",IF(CM13&gt;Data!CM22,"low",IF(Tables!CM11&gt;Data!CM23,"high","ok"))))</f>
      </c>
      <c r="CN23" s="129">
        <f>IF(CN11="","",IF(CN16&lt;100,"low",IF(CN13&gt;Data!CN22,"low",IF(Tables!CN11&gt;Data!CN23,"high","ok"))))</f>
      </c>
      <c r="CO23" s="129">
        <f>IF(CO11="","",IF(CO16&lt;100,"low",IF(CO13&gt;Data!CO22,"low",IF(Tables!CO11&gt;Data!CO23,"high","ok"))))</f>
      </c>
      <c r="CP23" s="129">
        <f>IF(CP11="","",IF(CP16&lt;100,"low",IF(CP13&gt;Data!CP22,"low",IF(Tables!CP11&gt;Data!CP23,"high","ok"))))</f>
      </c>
      <c r="CQ23" s="129">
        <f>IF(CQ11="","",IF(CQ16&lt;100,"low",IF(CQ13&gt;Data!CQ22,"low",IF(Tables!CQ11&gt;Data!CQ23,"high","ok"))))</f>
      </c>
      <c r="CR23" s="129">
        <f>IF(CR11="","",IF(CR16&lt;100,"low",IF(CR13&gt;Data!CR22,"low",IF(Tables!CR11&gt;Data!CR23,"high","ok"))))</f>
      </c>
      <c r="CS23" s="129">
        <f>IF(CS11="","",IF(CS16&lt;100,"low",IF(CS13&gt;Data!CS22,"low",IF(Tables!CS11&gt;Data!CS23,"high","ok"))))</f>
      </c>
      <c r="CT23" s="129">
        <f>IF(CT11="","",IF(CT16&lt;100,"low",IF(CT13&gt;Data!CT22,"low",IF(Tables!CT11&gt;Data!CT23,"high","ok"))))</f>
      </c>
      <c r="CU23" s="129">
        <f>IF(CU11="","",IF(CU16&lt;100,"low",IF(CU13&gt;Data!CU22,"low",IF(Tables!CU11&gt;Data!CU23,"high","ok"))))</f>
      </c>
      <c r="CV23" s="129">
        <f>IF(CV11="","",IF(CV16&lt;100,"low",IF(CV13&gt;Data!CV22,"low",IF(Tables!CV11&gt;Data!CV23,"high","ok"))))</f>
      </c>
      <c r="CW23" s="129">
        <f>IF(CW11="","",IF(CW16&lt;100,"low",IF(CW13&gt;Data!CW22,"low",IF(Tables!CW11&gt;Data!CW23,"high","ok"))))</f>
      </c>
      <c r="CX23" s="130">
        <f>IF(CX11="","",IF(CX16&lt;100,"low",IF(CX13&gt;Data!CX22,"low",IF(Tables!CX11&gt;Data!CX23,"high","ok"))))</f>
      </c>
      <c r="CY23" s="131"/>
      <c r="CZ23" s="132"/>
      <c r="DA23" s="132"/>
      <c r="DB23" s="132"/>
      <c r="DC23" s="132"/>
      <c r="DD23" s="132"/>
      <c r="DE23" s="132"/>
      <c r="DF23" s="132"/>
      <c r="DG23" s="132"/>
    </row>
    <row r="24" ht="12.75">
      <c r="CZ24" s="95"/>
    </row>
    <row r="25" spans="1:103" ht="12.75">
      <c r="A25" s="95"/>
      <c r="B25" s="10" t="s">
        <v>59</v>
      </c>
      <c r="C25" s="89"/>
      <c r="D25" s="230" t="s">
        <v>91</v>
      </c>
      <c r="E25" s="230"/>
      <c r="F25" s="230"/>
      <c r="G25" s="230"/>
      <c r="H25" s="230"/>
      <c r="I25" s="230"/>
      <c r="J25" s="230"/>
      <c r="K25" s="230"/>
      <c r="L25" s="230"/>
      <c r="M25" s="230"/>
      <c r="N25" s="230"/>
      <c r="O25" s="230"/>
      <c r="P25" s="230"/>
      <c r="Q25" s="230"/>
      <c r="R25" s="230"/>
      <c r="S25" s="230"/>
      <c r="T25" s="230"/>
      <c r="U25" s="230"/>
      <c r="V25" s="230"/>
      <c r="W25" s="230"/>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96"/>
    </row>
    <row r="26" spans="1:103" ht="7.5" customHeight="1">
      <c r="A26" s="95"/>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96"/>
    </row>
    <row r="27" spans="1:103" ht="12.75">
      <c r="A27" s="95"/>
      <c r="B27" s="89"/>
      <c r="C27" s="89"/>
      <c r="D27" s="89"/>
      <c r="E27" s="89"/>
      <c r="F27" s="89"/>
      <c r="G27" s="89"/>
      <c r="H27" s="89"/>
      <c r="I27" s="89"/>
      <c r="J27" s="89"/>
      <c r="K27" s="89"/>
      <c r="L27" s="89"/>
      <c r="M27" s="89"/>
      <c r="N27" s="89"/>
      <c r="O27" s="89"/>
      <c r="P27" s="89"/>
      <c r="Q27" s="89"/>
      <c r="R27" s="89"/>
      <c r="S27" s="89"/>
      <c r="T27" s="89"/>
      <c r="U27" s="89"/>
      <c r="V27" s="89"/>
      <c r="W27" s="89"/>
      <c r="X27" s="31" t="s">
        <v>95</v>
      </c>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96"/>
    </row>
    <row r="28" spans="1:103" ht="12.75">
      <c r="A28" s="95"/>
      <c r="B28" s="89"/>
      <c r="C28" s="89"/>
      <c r="D28" s="89"/>
      <c r="E28" s="89"/>
      <c r="F28" s="89"/>
      <c r="G28" s="89"/>
      <c r="H28" s="89"/>
      <c r="I28" s="89"/>
      <c r="J28" s="89"/>
      <c r="K28" s="89"/>
      <c r="L28" s="89"/>
      <c r="M28" s="89"/>
      <c r="N28" s="89"/>
      <c r="O28" s="89"/>
      <c r="P28" s="89"/>
      <c r="Q28" s="89"/>
      <c r="R28" s="89"/>
      <c r="S28" s="89"/>
      <c r="T28" s="89"/>
      <c r="U28" s="89"/>
      <c r="V28" s="89"/>
      <c r="W28" s="89"/>
      <c r="X28" s="89" t="s">
        <v>92</v>
      </c>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96"/>
    </row>
    <row r="29" spans="1:103" ht="12.75">
      <c r="A29" s="95"/>
      <c r="B29" s="89"/>
      <c r="C29" s="89"/>
      <c r="D29" s="89"/>
      <c r="E29" s="89"/>
      <c r="F29" s="89"/>
      <c r="G29" s="89"/>
      <c r="H29" s="89"/>
      <c r="I29" s="89"/>
      <c r="J29" s="89"/>
      <c r="K29" s="89"/>
      <c r="L29" s="89"/>
      <c r="M29" s="89"/>
      <c r="N29" s="89"/>
      <c r="O29" s="89"/>
      <c r="P29" s="89"/>
      <c r="Q29" s="89"/>
      <c r="R29" s="89"/>
      <c r="S29" s="89"/>
      <c r="T29" s="89"/>
      <c r="U29" s="89"/>
      <c r="V29" s="89"/>
      <c r="W29" s="89"/>
      <c r="X29" s="89" t="s">
        <v>93</v>
      </c>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96"/>
    </row>
    <row r="30" spans="1:103" ht="12.75">
      <c r="A30" s="95"/>
      <c r="B30" s="89"/>
      <c r="C30" s="89"/>
      <c r="D30" s="89"/>
      <c r="E30" s="89"/>
      <c r="F30" s="89"/>
      <c r="G30" s="89"/>
      <c r="H30" s="89"/>
      <c r="I30" s="89"/>
      <c r="J30" s="89"/>
      <c r="K30" s="89"/>
      <c r="L30" s="89"/>
      <c r="M30" s="89"/>
      <c r="N30" s="89"/>
      <c r="O30" s="89"/>
      <c r="P30" s="89"/>
      <c r="Q30" s="89"/>
      <c r="R30" s="89"/>
      <c r="S30" s="89"/>
      <c r="T30" s="89"/>
      <c r="U30" s="89"/>
      <c r="V30" s="89"/>
      <c r="W30" s="89"/>
      <c r="X30" s="89" t="s">
        <v>94</v>
      </c>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96"/>
    </row>
    <row r="31" spans="1:103" ht="12.75">
      <c r="A31" s="95"/>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96"/>
    </row>
    <row r="32" spans="1:103" ht="12.75">
      <c r="A32" s="95"/>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96"/>
    </row>
    <row r="33" spans="1:103" ht="12.75">
      <c r="A33" s="95"/>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96"/>
    </row>
    <row r="34" spans="1:103" ht="12.75">
      <c r="A34" s="95"/>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96"/>
    </row>
    <row r="35" spans="1:103" ht="12.75">
      <c r="A35" s="9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96"/>
    </row>
    <row r="36" spans="1:103" ht="12.75">
      <c r="A36" s="95"/>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96"/>
    </row>
    <row r="37" spans="1:103" ht="12.75">
      <c r="A37" s="9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96"/>
    </row>
    <row r="38" spans="1:103" ht="12.75">
      <c r="A38" s="95"/>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96"/>
    </row>
    <row r="39" spans="1:103" ht="12.75">
      <c r="A39" s="95"/>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96"/>
    </row>
    <row r="40" spans="1:103" ht="12.75">
      <c r="A40" s="95"/>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96"/>
    </row>
    <row r="41" spans="1:103" ht="12.75">
      <c r="A41" s="9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96"/>
    </row>
    <row r="42" spans="1:103" ht="12.75">
      <c r="A42" s="9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96"/>
    </row>
    <row r="43" spans="1:103" ht="12.75">
      <c r="A43" s="9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96"/>
    </row>
    <row r="44" spans="1:103" ht="12.75">
      <c r="A44" s="95"/>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96"/>
    </row>
    <row r="45" spans="1:103" ht="12.75">
      <c r="A45" s="9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96"/>
    </row>
    <row r="46" spans="1:103" ht="12.75">
      <c r="A46" s="9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96"/>
    </row>
    <row r="47" spans="1:103" ht="12.75">
      <c r="A47" s="9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96"/>
    </row>
    <row r="48" spans="1:103" ht="12.75">
      <c r="A48" s="9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96"/>
    </row>
    <row r="49" spans="1:103" ht="12.75">
      <c r="A49" s="9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96"/>
    </row>
    <row r="50" spans="1:103" ht="12.75">
      <c r="A50" s="9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96"/>
    </row>
    <row r="51" spans="1:103" ht="12.75">
      <c r="A51" s="9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96"/>
    </row>
    <row r="52" spans="1:103" ht="12.75">
      <c r="A52" s="9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96"/>
    </row>
    <row r="53" spans="1:103" ht="12.75">
      <c r="A53" s="9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96"/>
    </row>
    <row r="54" spans="1:103" ht="12.75">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4"/>
    </row>
  </sheetData>
  <sheetProtection sheet="1" objects="1" scenarios="1"/>
  <mergeCells count="11">
    <mergeCell ref="I10:Q10"/>
    <mergeCell ref="B10:H10"/>
    <mergeCell ref="P6:W6"/>
    <mergeCell ref="D25:W25"/>
    <mergeCell ref="F7:K7"/>
    <mergeCell ref="F8:K8"/>
    <mergeCell ref="P2:AB2"/>
    <mergeCell ref="P3:AB3"/>
    <mergeCell ref="P4:AB4"/>
    <mergeCell ref="F6:K6"/>
    <mergeCell ref="F5:K5"/>
  </mergeCells>
  <hyperlinks>
    <hyperlink ref="P6" location="Basic!A1" display="Click here to return to basic menu"/>
    <hyperlink ref="P6:W6" location="Main!A1" display="Click here to return to main menu"/>
  </hyperlinks>
  <printOptions/>
  <pageMargins left="0.75" right="0.75" top="1" bottom="1" header="0.5" footer="0.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X34"/>
  <sheetViews>
    <sheetView showGridLines="0" workbookViewId="0" topLeftCell="A1">
      <selection activeCell="H4" sqref="H4:M4"/>
    </sheetView>
  </sheetViews>
  <sheetFormatPr defaultColWidth="9.140625" defaultRowHeight="13.5" customHeight="1"/>
  <cols>
    <col min="1" max="1" width="7.140625" style="53" customWidth="1"/>
    <col min="2" max="2" width="34.140625" style="53" customWidth="1"/>
    <col min="3" max="3" width="8.00390625" style="53" customWidth="1"/>
    <col min="4" max="4" width="6.28125" style="54" customWidth="1"/>
    <col min="5" max="5" width="7.421875" style="53" customWidth="1"/>
    <col min="6" max="6" width="34.57421875" style="53" customWidth="1"/>
    <col min="7" max="7" width="7.7109375" style="53" customWidth="1"/>
    <col min="8" max="8" width="7.00390625" style="53" customWidth="1"/>
    <col min="9" max="16384" width="9.140625" style="53" customWidth="1"/>
  </cols>
  <sheetData>
    <row r="1" spans="1:14" ht="7.5" customHeight="1">
      <c r="A1" s="105"/>
      <c r="B1" s="55"/>
      <c r="C1" s="55"/>
      <c r="D1" s="106"/>
      <c r="E1" s="55"/>
      <c r="F1" s="55"/>
      <c r="G1" s="55"/>
      <c r="H1" s="55"/>
      <c r="I1" s="55"/>
      <c r="J1" s="55"/>
      <c r="K1" s="55"/>
      <c r="L1" s="55"/>
      <c r="M1" s="55"/>
      <c r="N1" s="107"/>
    </row>
    <row r="2" spans="1:14" ht="13.5" customHeight="1">
      <c r="A2" s="107"/>
      <c r="B2" s="149" t="s">
        <v>61</v>
      </c>
      <c r="C2" s="148" t="s">
        <v>28</v>
      </c>
      <c r="D2" s="32"/>
      <c r="E2" s="32"/>
      <c r="F2" s="32"/>
      <c r="G2" s="56"/>
      <c r="H2" s="235" t="s">
        <v>70</v>
      </c>
      <c r="I2" s="235"/>
      <c r="J2" s="235"/>
      <c r="K2" s="235"/>
      <c r="L2" s="235"/>
      <c r="M2" s="235"/>
      <c r="N2" s="107"/>
    </row>
    <row r="3" spans="1:14" ht="13.5" customHeight="1">
      <c r="A3" s="107"/>
      <c r="B3" s="56"/>
      <c r="C3" s="148" t="s">
        <v>29</v>
      </c>
      <c r="D3" s="32"/>
      <c r="E3" s="32"/>
      <c r="F3" s="32"/>
      <c r="G3" s="56"/>
      <c r="H3" s="56"/>
      <c r="I3" s="56"/>
      <c r="J3" s="56"/>
      <c r="K3" s="56"/>
      <c r="L3" s="56"/>
      <c r="M3" s="56"/>
      <c r="N3" s="107"/>
    </row>
    <row r="4" spans="1:14" ht="25.5" customHeight="1">
      <c r="A4" s="107"/>
      <c r="B4" s="85"/>
      <c r="C4" s="56"/>
      <c r="D4" s="56"/>
      <c r="E4" s="10"/>
      <c r="F4" s="56"/>
      <c r="G4" s="56"/>
      <c r="H4" s="229" t="s">
        <v>81</v>
      </c>
      <c r="I4" s="229"/>
      <c r="J4" s="229"/>
      <c r="K4" s="229"/>
      <c r="L4" s="229"/>
      <c r="M4" s="229"/>
      <c r="N4" s="107"/>
    </row>
    <row r="5" spans="1:14" ht="13.5" customHeight="1" thickBot="1">
      <c r="A5" s="107"/>
      <c r="B5" s="73" t="s">
        <v>62</v>
      </c>
      <c r="C5" s="70"/>
      <c r="D5" s="77"/>
      <c r="E5" s="56"/>
      <c r="F5" s="73" t="s">
        <v>62</v>
      </c>
      <c r="G5" s="70"/>
      <c r="H5" s="77"/>
      <c r="I5" s="56"/>
      <c r="J5" s="74"/>
      <c r="K5" s="74"/>
      <c r="L5" s="74"/>
      <c r="M5" s="74"/>
      <c r="N5" s="107"/>
    </row>
    <row r="6" spans="1:14" ht="13.5" customHeight="1">
      <c r="A6" s="107"/>
      <c r="B6" s="58" t="s">
        <v>10</v>
      </c>
      <c r="C6" s="125">
        <v>203</v>
      </c>
      <c r="D6" s="32"/>
      <c r="E6" s="32"/>
      <c r="F6" s="58" t="s">
        <v>10</v>
      </c>
      <c r="G6" s="125">
        <v>250</v>
      </c>
      <c r="H6" s="32"/>
      <c r="I6" s="56"/>
      <c r="J6" s="56"/>
      <c r="K6" s="56"/>
      <c r="L6" s="56"/>
      <c r="M6" s="56"/>
      <c r="N6" s="107"/>
    </row>
    <row r="7" spans="1:14" ht="15" customHeight="1">
      <c r="A7" s="107"/>
      <c r="B7" s="61" t="s">
        <v>0</v>
      </c>
      <c r="C7" s="126">
        <v>1000</v>
      </c>
      <c r="D7" s="32"/>
      <c r="E7" s="56"/>
      <c r="F7" s="61" t="s">
        <v>0</v>
      </c>
      <c r="G7" s="126">
        <v>1200</v>
      </c>
      <c r="H7" s="32"/>
      <c r="I7" s="32"/>
      <c r="J7" s="74"/>
      <c r="K7" s="74"/>
      <c r="L7" s="74"/>
      <c r="M7" s="74"/>
      <c r="N7" s="107"/>
    </row>
    <row r="8" spans="1:24" ht="15" customHeight="1">
      <c r="A8" s="107"/>
      <c r="B8" s="61" t="s">
        <v>74</v>
      </c>
      <c r="C8" s="126">
        <v>2</v>
      </c>
      <c r="D8" s="32"/>
      <c r="E8" s="56"/>
      <c r="F8" s="61" t="s">
        <v>4</v>
      </c>
      <c r="G8" s="126">
        <v>2</v>
      </c>
      <c r="H8" s="32"/>
      <c r="I8" s="32"/>
      <c r="J8" s="56"/>
      <c r="K8" s="56"/>
      <c r="L8" s="56"/>
      <c r="M8" s="56"/>
      <c r="N8" s="107"/>
      <c r="O8" s="56"/>
      <c r="P8" s="56"/>
      <c r="Q8" s="56"/>
      <c r="R8" s="56"/>
      <c r="S8" s="56"/>
      <c r="T8" s="56"/>
      <c r="U8" s="56"/>
      <c r="V8" s="56"/>
      <c r="W8" s="56"/>
      <c r="X8" s="56"/>
    </row>
    <row r="9" spans="1:24" ht="15" customHeight="1">
      <c r="A9" s="107"/>
      <c r="B9" s="61" t="s">
        <v>2</v>
      </c>
      <c r="C9" s="126">
        <v>52</v>
      </c>
      <c r="D9" s="32"/>
      <c r="E9" s="56"/>
      <c r="F9" s="61" t="s">
        <v>2</v>
      </c>
      <c r="G9" s="126">
        <v>52</v>
      </c>
      <c r="H9" s="32"/>
      <c r="I9" s="32"/>
      <c r="J9" s="56"/>
      <c r="K9" s="56"/>
      <c r="L9" s="56"/>
      <c r="M9" s="56"/>
      <c r="N9" s="164"/>
      <c r="O9" s="28"/>
      <c r="P9" s="56"/>
      <c r="Q9" s="56"/>
      <c r="R9" s="56"/>
      <c r="S9" s="56"/>
      <c r="T9" s="56"/>
      <c r="U9" s="56"/>
      <c r="V9" s="56"/>
      <c r="W9" s="56"/>
      <c r="X9" s="56"/>
    </row>
    <row r="10" spans="1:14" ht="15" customHeight="1" thickBot="1">
      <c r="A10" s="107"/>
      <c r="B10" s="66" t="s">
        <v>1</v>
      </c>
      <c r="C10" s="127">
        <v>6.5</v>
      </c>
      <c r="D10" s="32"/>
      <c r="E10" s="56"/>
      <c r="F10" s="66" t="s">
        <v>1</v>
      </c>
      <c r="G10" s="127">
        <v>6.5</v>
      </c>
      <c r="H10" s="32"/>
      <c r="I10" s="32"/>
      <c r="J10" s="56"/>
      <c r="K10" s="56"/>
      <c r="L10" s="56"/>
      <c r="M10" s="56"/>
      <c r="N10" s="107"/>
    </row>
    <row r="11" spans="1:14" ht="15" customHeight="1">
      <c r="A11" s="107"/>
      <c r="B11" s="61" t="s">
        <v>21</v>
      </c>
      <c r="C11" s="126">
        <v>22</v>
      </c>
      <c r="D11" s="32"/>
      <c r="E11" s="56"/>
      <c r="F11" s="61" t="s">
        <v>21</v>
      </c>
      <c r="G11" s="126">
        <v>22</v>
      </c>
      <c r="H11" s="32"/>
      <c r="I11" s="32"/>
      <c r="J11" s="56"/>
      <c r="K11" s="56"/>
      <c r="L11" s="56"/>
      <c r="M11" s="56"/>
      <c r="N11" s="107"/>
    </row>
    <row r="12" spans="1:14" ht="15" customHeight="1">
      <c r="A12" s="107"/>
      <c r="B12" s="68" t="s">
        <v>3</v>
      </c>
      <c r="C12" s="126">
        <v>6.5</v>
      </c>
      <c r="D12" s="32"/>
      <c r="E12" s="56"/>
      <c r="F12" s="68" t="s">
        <v>3</v>
      </c>
      <c r="G12" s="126">
        <v>6.5</v>
      </c>
      <c r="H12" s="32"/>
      <c r="I12" s="32"/>
      <c r="J12" s="56"/>
      <c r="K12" s="56"/>
      <c r="L12" s="56"/>
      <c r="M12" s="56"/>
      <c r="N12" s="107"/>
    </row>
    <row r="13" spans="1:14" ht="15" customHeight="1">
      <c r="A13" s="107"/>
      <c r="B13" s="68" t="s">
        <v>14</v>
      </c>
      <c r="C13" s="126">
        <v>3</v>
      </c>
      <c r="D13" s="70"/>
      <c r="E13" s="56"/>
      <c r="F13" s="68" t="s">
        <v>14</v>
      </c>
      <c r="G13" s="126">
        <v>3</v>
      </c>
      <c r="H13" s="32"/>
      <c r="I13" s="32"/>
      <c r="J13" s="56"/>
      <c r="K13" s="56"/>
      <c r="L13" s="56"/>
      <c r="M13" s="56"/>
      <c r="N13" s="107"/>
    </row>
    <row r="14" spans="1:14" ht="15" customHeight="1" thickBot="1">
      <c r="A14" s="107"/>
      <c r="B14" s="66" t="s">
        <v>55</v>
      </c>
      <c r="C14" s="127">
        <v>10</v>
      </c>
      <c r="D14" s="70"/>
      <c r="E14" s="56"/>
      <c r="F14" s="66" t="s">
        <v>55</v>
      </c>
      <c r="G14" s="127">
        <v>10</v>
      </c>
      <c r="H14" s="70"/>
      <c r="I14" s="32"/>
      <c r="J14" s="56"/>
      <c r="K14" s="56"/>
      <c r="L14" s="56"/>
      <c r="M14" s="56"/>
      <c r="N14" s="107"/>
    </row>
    <row r="15" spans="1:14" ht="15" customHeight="1">
      <c r="A15" s="107"/>
      <c r="H15" s="70"/>
      <c r="I15" s="32"/>
      <c r="J15" s="56"/>
      <c r="K15" s="56"/>
      <c r="L15" s="56"/>
      <c r="M15" s="56"/>
      <c r="N15" s="107"/>
    </row>
    <row r="16" spans="1:14" ht="6.75" customHeight="1">
      <c r="A16" s="107"/>
      <c r="B16" s="56"/>
      <c r="C16" s="56"/>
      <c r="D16" s="70"/>
      <c r="E16" s="56"/>
      <c r="F16" s="56"/>
      <c r="G16" s="56"/>
      <c r="H16" s="70"/>
      <c r="I16" s="32"/>
      <c r="J16" s="56"/>
      <c r="K16" s="56"/>
      <c r="L16" s="56"/>
      <c r="M16" s="56"/>
      <c r="N16" s="107"/>
    </row>
    <row r="17" spans="1:14" ht="15.75" customHeight="1" thickBot="1">
      <c r="A17" s="107"/>
      <c r="B17" s="234" t="s">
        <v>63</v>
      </c>
      <c r="C17" s="234"/>
      <c r="D17" s="234"/>
      <c r="E17" s="56"/>
      <c r="F17" s="234" t="s">
        <v>63</v>
      </c>
      <c r="G17" s="234"/>
      <c r="H17" s="234"/>
      <c r="I17" s="32"/>
      <c r="J17" s="56"/>
      <c r="K17" s="56"/>
      <c r="L17" s="56"/>
      <c r="M17" s="56"/>
      <c r="N17" s="107"/>
    </row>
    <row r="18" spans="1:14" ht="15" customHeight="1">
      <c r="A18" s="107"/>
      <c r="B18" s="58" t="s">
        <v>20</v>
      </c>
      <c r="C18" s="59">
        <f>IF(C8="","",57.3*2*ATAN(Data!C25/(2*C7)))</f>
        <v>2.623881400907924</v>
      </c>
      <c r="D18" s="60" t="s">
        <v>8</v>
      </c>
      <c r="E18" s="56"/>
      <c r="F18" s="58" t="s">
        <v>20</v>
      </c>
      <c r="G18" s="59">
        <f>IF(G8="","",57.3*2*ATAN(Data!C26/(2*G7)))</f>
        <v>2.1866845814996947</v>
      </c>
      <c r="H18" s="60" t="s">
        <v>8</v>
      </c>
      <c r="I18" s="32"/>
      <c r="J18" s="56"/>
      <c r="K18" s="56"/>
      <c r="L18" s="56"/>
      <c r="M18" s="56"/>
      <c r="N18" s="107"/>
    </row>
    <row r="19" spans="1:14" ht="15" customHeight="1">
      <c r="A19" s="107"/>
      <c r="B19" s="61" t="s">
        <v>22</v>
      </c>
      <c r="C19" s="62">
        <f>IF(C11="","",57.3*2*ATAN(C11/(2*C7)))</f>
        <v>1.26054915949097</v>
      </c>
      <c r="D19" s="64"/>
      <c r="E19" s="56"/>
      <c r="F19" s="61" t="s">
        <v>22</v>
      </c>
      <c r="G19" s="62">
        <f>IF(G11="","",57.3*2*ATAN(G11/(2*G7)))</f>
        <v>1.0504705777565053</v>
      </c>
      <c r="H19" s="64"/>
      <c r="I19" s="32"/>
      <c r="J19" s="56"/>
      <c r="K19" s="56"/>
      <c r="L19" s="56"/>
      <c r="M19" s="56"/>
      <c r="N19" s="107"/>
    </row>
    <row r="20" spans="1:14" ht="15" customHeight="1">
      <c r="A20" s="107"/>
      <c r="B20" s="65"/>
      <c r="C20" s="62"/>
      <c r="D20" s="64"/>
      <c r="E20" s="56"/>
      <c r="F20" s="65"/>
      <c r="G20" s="62"/>
      <c r="H20" s="64"/>
      <c r="I20" s="32"/>
      <c r="J20" s="56"/>
      <c r="K20" s="56"/>
      <c r="L20" s="56"/>
      <c r="M20" s="56"/>
      <c r="N20" s="107"/>
    </row>
    <row r="21" spans="1:14" ht="15" customHeight="1">
      <c r="A21" s="107"/>
      <c r="B21" s="61" t="s">
        <v>6</v>
      </c>
      <c r="C21" s="161">
        <f>IF(C8="","",(C18/C9)*C7)</f>
        <v>50.459257709767776</v>
      </c>
      <c r="D21" s="63" t="s">
        <v>8</v>
      </c>
      <c r="E21" s="56"/>
      <c r="F21" s="61" t="s">
        <v>6</v>
      </c>
      <c r="G21" s="161">
        <f>IF(G8="","",(G18/G9)*G7)</f>
        <v>50.46195188076218</v>
      </c>
      <c r="H21" s="63" t="s">
        <v>8</v>
      </c>
      <c r="I21" s="32"/>
      <c r="J21" s="56"/>
      <c r="K21" s="56"/>
      <c r="L21" s="56"/>
      <c r="M21" s="56"/>
      <c r="N21" s="107"/>
    </row>
    <row r="22" spans="1:14" ht="15" customHeight="1">
      <c r="A22" s="107"/>
      <c r="B22" s="61" t="s">
        <v>7</v>
      </c>
      <c r="C22" s="161">
        <f>IF(C10="","",C10*C7/C6)</f>
        <v>32.01970443349754</v>
      </c>
      <c r="D22" s="63" t="s">
        <v>8</v>
      </c>
      <c r="E22" s="56"/>
      <c r="F22" s="61" t="s">
        <v>7</v>
      </c>
      <c r="G22" s="161">
        <f>IF(G10="","",G10*G7/G6)</f>
        <v>31.2</v>
      </c>
      <c r="H22" s="63" t="s">
        <v>8</v>
      </c>
      <c r="I22" s="32"/>
      <c r="J22" s="56"/>
      <c r="K22" s="56"/>
      <c r="L22" s="56"/>
      <c r="M22" s="56"/>
      <c r="N22" s="107"/>
    </row>
    <row r="23" spans="1:14" ht="15" customHeight="1">
      <c r="A23" s="107"/>
      <c r="B23" s="65"/>
      <c r="C23" s="62"/>
      <c r="D23" s="64"/>
      <c r="E23" s="32"/>
      <c r="F23" s="65"/>
      <c r="G23" s="161"/>
      <c r="H23" s="64"/>
      <c r="I23" s="32"/>
      <c r="J23" s="56"/>
      <c r="K23" s="56"/>
      <c r="L23" s="56"/>
      <c r="M23" s="56"/>
      <c r="N23" s="107"/>
    </row>
    <row r="24" spans="1:14" ht="15" customHeight="1">
      <c r="A24" s="107"/>
      <c r="B24" s="61" t="s">
        <v>16</v>
      </c>
      <c r="C24" s="161">
        <f>IF(C12="","",C12+LOG(((C6/'Compare telescopes'!C10)^2),2.51))</f>
        <v>13.979014010388298</v>
      </c>
      <c r="D24" s="67"/>
      <c r="E24" s="56"/>
      <c r="F24" s="61" t="s">
        <v>16</v>
      </c>
      <c r="G24" s="161">
        <f>IF(G12="","",G12+LOG(((G6/'Compare telescopes'!G10)^2),2.51))</f>
        <v>14.431603039377615</v>
      </c>
      <c r="H24" s="67"/>
      <c r="I24" s="32"/>
      <c r="J24" s="56"/>
      <c r="K24" s="56"/>
      <c r="L24" s="56"/>
      <c r="M24" s="56"/>
      <c r="N24" s="107"/>
    </row>
    <row r="25" spans="1:14" ht="15" customHeight="1">
      <c r="A25" s="107"/>
      <c r="B25" s="65"/>
      <c r="C25" s="62"/>
      <c r="D25" s="64"/>
      <c r="E25" s="56"/>
      <c r="F25" s="65"/>
      <c r="G25" s="62"/>
      <c r="H25" s="64"/>
      <c r="I25" s="32"/>
      <c r="J25" s="56"/>
      <c r="K25" s="56"/>
      <c r="L25" s="56"/>
      <c r="M25" s="56"/>
      <c r="N25" s="107"/>
    </row>
    <row r="26" spans="1:14" ht="13.5" customHeight="1">
      <c r="A26" s="107"/>
      <c r="B26" s="61" t="s">
        <v>83</v>
      </c>
      <c r="C26" s="160">
        <f>2*C6</f>
        <v>406</v>
      </c>
      <c r="D26" s="69"/>
      <c r="E26" s="56"/>
      <c r="F26" s="61" t="s">
        <v>83</v>
      </c>
      <c r="G26" s="160">
        <f>2*G6</f>
        <v>500</v>
      </c>
      <c r="H26" s="69"/>
      <c r="I26" s="56"/>
      <c r="J26" s="56"/>
      <c r="K26" s="56"/>
      <c r="L26" s="56"/>
      <c r="M26" s="56"/>
      <c r="N26" s="107"/>
    </row>
    <row r="27" spans="1:14" ht="13.5" customHeight="1">
      <c r="A27" s="107"/>
      <c r="B27" s="61" t="s">
        <v>19</v>
      </c>
      <c r="C27" s="161">
        <f>C7/C26</f>
        <v>2.4630541871921183</v>
      </c>
      <c r="D27" s="64"/>
      <c r="E27" s="56"/>
      <c r="F27" s="61" t="s">
        <v>19</v>
      </c>
      <c r="G27" s="161">
        <f>G7/G26</f>
        <v>2.4</v>
      </c>
      <c r="H27" s="64"/>
      <c r="I27" s="56"/>
      <c r="J27" s="56"/>
      <c r="K27" s="56"/>
      <c r="L27" s="56"/>
      <c r="M27" s="56"/>
      <c r="N27" s="107"/>
    </row>
    <row r="28" spans="1:14" ht="13.5" customHeight="1">
      <c r="A28" s="107"/>
      <c r="B28" s="65"/>
      <c r="C28" s="62"/>
      <c r="D28" s="64"/>
      <c r="E28" s="56"/>
      <c r="F28" s="65"/>
      <c r="G28" s="62"/>
      <c r="H28" s="64"/>
      <c r="I28" s="56"/>
      <c r="J28" s="56"/>
      <c r="K28" s="56"/>
      <c r="L28" s="56"/>
      <c r="M28" s="56"/>
      <c r="N28" s="107"/>
    </row>
    <row r="29" spans="1:14" ht="13.5" customHeight="1">
      <c r="A29" s="107"/>
      <c r="B29" s="61" t="s">
        <v>17</v>
      </c>
      <c r="C29" s="62">
        <f>3600*57.3*ASIN(1.22*((0.555/1000)/C6))</f>
        <v>0.6880403349766453</v>
      </c>
      <c r="D29" s="63" t="s">
        <v>8</v>
      </c>
      <c r="E29" s="56"/>
      <c r="F29" s="61" t="s">
        <v>17</v>
      </c>
      <c r="G29" s="62">
        <f>3600*57.3*ASIN(1.22*((0.555/1000)/G6))</f>
        <v>0.558688752000683</v>
      </c>
      <c r="H29" s="63" t="s">
        <v>8</v>
      </c>
      <c r="I29" s="56"/>
      <c r="J29" s="56"/>
      <c r="K29" s="56"/>
      <c r="L29" s="56"/>
      <c r="M29" s="56"/>
      <c r="N29" s="107"/>
    </row>
    <row r="30" spans="1:14" ht="13.5" customHeight="1">
      <c r="A30" s="107"/>
      <c r="B30" s="61" t="s">
        <v>125</v>
      </c>
      <c r="C30" s="160">
        <f>Data!C27/'Compare telescopes'!C29</f>
        <v>261.612569568483</v>
      </c>
      <c r="D30" s="63"/>
      <c r="E30" s="56"/>
      <c r="F30" s="61" t="s">
        <v>125</v>
      </c>
      <c r="G30" s="160">
        <f>Data!C28/'Compare telescopes'!G29</f>
        <v>322.1829674490743</v>
      </c>
      <c r="H30" s="63"/>
      <c r="I30" s="56"/>
      <c r="J30" s="56"/>
      <c r="K30" s="56"/>
      <c r="L30" s="56"/>
      <c r="M30" s="56"/>
      <c r="N30" s="107"/>
    </row>
    <row r="31" spans="1:14" ht="13.5" customHeight="1">
      <c r="A31" s="107"/>
      <c r="B31" s="65"/>
      <c r="C31" s="70"/>
      <c r="D31" s="64"/>
      <c r="E31" s="56"/>
      <c r="F31" s="65"/>
      <c r="G31" s="70"/>
      <c r="H31" s="64"/>
      <c r="I31" s="56"/>
      <c r="J31" s="56"/>
      <c r="K31" s="56"/>
      <c r="L31" s="56"/>
      <c r="M31" s="56"/>
      <c r="N31" s="107"/>
    </row>
    <row r="32" spans="1:14" ht="13.5" customHeight="1" thickBot="1">
      <c r="A32" s="107"/>
      <c r="B32" s="66" t="s">
        <v>56</v>
      </c>
      <c r="C32" s="71">
        <f>IF(C14="","",C14-LOG((C6^2)/(C10^2),2.51))</f>
        <v>2.5209859896117015</v>
      </c>
      <c r="D32" s="72" t="s">
        <v>8</v>
      </c>
      <c r="E32" s="56"/>
      <c r="F32" s="66" t="s">
        <v>56</v>
      </c>
      <c r="G32" s="71">
        <f>IF(G14="","",G14-LOG((G6^2)/(G10^2),2.51))</f>
        <v>2.068396960622385</v>
      </c>
      <c r="H32" s="72" t="s">
        <v>8</v>
      </c>
      <c r="I32" s="56"/>
      <c r="J32" s="56"/>
      <c r="K32" s="56"/>
      <c r="L32" s="56"/>
      <c r="M32" s="56"/>
      <c r="N32" s="107"/>
    </row>
    <row r="33" spans="1:14" ht="13.5" customHeight="1">
      <c r="A33" s="107"/>
      <c r="I33" s="56"/>
      <c r="J33" s="56"/>
      <c r="K33" s="56"/>
      <c r="L33" s="56"/>
      <c r="M33" s="56"/>
      <c r="N33" s="107"/>
    </row>
    <row r="34" spans="1:14" ht="13.5" customHeight="1">
      <c r="A34" s="108"/>
      <c r="B34" s="57"/>
      <c r="C34" s="57"/>
      <c r="D34" s="109"/>
      <c r="E34" s="57"/>
      <c r="F34" s="57"/>
      <c r="G34" s="57"/>
      <c r="H34" s="57"/>
      <c r="I34" s="57"/>
      <c r="J34" s="57"/>
      <c r="K34" s="57"/>
      <c r="L34" s="57"/>
      <c r="M34" s="57"/>
      <c r="N34" s="107"/>
    </row>
  </sheetData>
  <sheetProtection sheet="1" objects="1" scenarios="1"/>
  <mergeCells count="4">
    <mergeCell ref="B17:D17"/>
    <mergeCell ref="F17:H17"/>
    <mergeCell ref="H4:M4"/>
    <mergeCell ref="H2:M2"/>
  </mergeCells>
  <dataValidations count="1">
    <dataValidation allowBlank="1" showErrorMessage="1" prompt="Your telescope objective diameter in inches (required)" sqref="B6 F6"/>
  </dataValidations>
  <hyperlinks>
    <hyperlink ref="H4" location="Basic!A1" display="Click here to return to basic menu"/>
    <hyperlink ref="H4:M4"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80"/>
  <sheetViews>
    <sheetView showGridLines="0" workbookViewId="0" topLeftCell="A1">
      <selection activeCell="H2" sqref="H2:K2"/>
    </sheetView>
  </sheetViews>
  <sheetFormatPr defaultColWidth="9.140625" defaultRowHeight="12.75"/>
  <cols>
    <col min="1" max="16384" width="9.140625" style="118" customWidth="1"/>
  </cols>
  <sheetData>
    <row r="1" spans="1:21" ht="12.75">
      <c r="A1" s="116"/>
      <c r="B1" s="117"/>
      <c r="C1" s="117"/>
      <c r="D1" s="117"/>
      <c r="E1" s="117"/>
      <c r="F1" s="117"/>
      <c r="G1" s="117"/>
      <c r="H1" s="117"/>
      <c r="I1" s="117"/>
      <c r="J1" s="117"/>
      <c r="K1" s="117"/>
      <c r="L1" s="117"/>
      <c r="M1" s="117"/>
      <c r="N1" s="117"/>
      <c r="O1" s="117"/>
      <c r="P1" s="119"/>
      <c r="U1" s="120"/>
    </row>
    <row r="2" spans="1:21" ht="20.25">
      <c r="A2" s="121"/>
      <c r="B2" s="151" t="s">
        <v>82</v>
      </c>
      <c r="C2" s="150"/>
      <c r="D2" s="150"/>
      <c r="E2" s="150"/>
      <c r="F2" s="150"/>
      <c r="G2" s="119"/>
      <c r="H2" s="236" t="s">
        <v>81</v>
      </c>
      <c r="I2" s="236"/>
      <c r="J2" s="236"/>
      <c r="K2" s="236"/>
      <c r="L2" s="119"/>
      <c r="M2" s="119"/>
      <c r="N2" s="119"/>
      <c r="O2" s="119"/>
      <c r="P2" s="119"/>
      <c r="U2" s="120"/>
    </row>
    <row r="3" spans="1:21" ht="18" customHeight="1">
      <c r="A3" s="121"/>
      <c r="B3" s="119"/>
      <c r="C3" s="119"/>
      <c r="D3" s="119"/>
      <c r="E3" s="119"/>
      <c r="F3" s="119"/>
      <c r="G3" s="119"/>
      <c r="H3" s="119"/>
      <c r="I3" s="119"/>
      <c r="J3" s="119"/>
      <c r="K3" s="119"/>
      <c r="L3" s="119"/>
      <c r="M3" s="119"/>
      <c r="N3" s="119"/>
      <c r="O3" s="119"/>
      <c r="P3" s="119"/>
      <c r="U3" s="120"/>
    </row>
    <row r="4" spans="1:21" ht="12.75">
      <c r="A4" s="121"/>
      <c r="B4" s="119"/>
      <c r="C4" s="119"/>
      <c r="D4" s="119"/>
      <c r="E4" s="119"/>
      <c r="F4" s="119"/>
      <c r="G4" s="119"/>
      <c r="H4" s="119"/>
      <c r="I4" s="119"/>
      <c r="J4" s="119"/>
      <c r="K4" s="119"/>
      <c r="L4" s="119"/>
      <c r="M4" s="119"/>
      <c r="N4" s="119"/>
      <c r="O4" s="119"/>
      <c r="P4" s="119"/>
      <c r="U4" s="120"/>
    </row>
    <row r="5" spans="1:21" ht="12.75">
      <c r="A5" s="121"/>
      <c r="B5" s="119"/>
      <c r="C5" s="119"/>
      <c r="D5" s="119"/>
      <c r="E5" s="119"/>
      <c r="F5" s="119"/>
      <c r="G5" s="119"/>
      <c r="H5" s="119"/>
      <c r="I5" s="119"/>
      <c r="J5" s="119"/>
      <c r="K5" s="119"/>
      <c r="L5" s="119"/>
      <c r="M5" s="119"/>
      <c r="N5" s="119"/>
      <c r="O5" s="119"/>
      <c r="P5" s="119"/>
      <c r="U5" s="120"/>
    </row>
    <row r="6" spans="1:21" ht="12.75">
      <c r="A6" s="121"/>
      <c r="B6" s="119"/>
      <c r="C6" s="119"/>
      <c r="D6" s="119"/>
      <c r="E6" s="119"/>
      <c r="F6" s="119"/>
      <c r="G6" s="119"/>
      <c r="H6" s="119"/>
      <c r="I6" s="119"/>
      <c r="J6" s="119"/>
      <c r="K6" s="119"/>
      <c r="L6" s="119"/>
      <c r="M6" s="119"/>
      <c r="N6" s="119"/>
      <c r="O6" s="119"/>
      <c r="P6" s="119"/>
      <c r="U6" s="120"/>
    </row>
    <row r="7" spans="1:21" ht="12.75">
      <c r="A7" s="121"/>
      <c r="B7" s="119"/>
      <c r="C7" s="119"/>
      <c r="D7" s="119"/>
      <c r="E7" s="119"/>
      <c r="F7" s="119"/>
      <c r="G7" s="119"/>
      <c r="H7" s="119"/>
      <c r="I7" s="119"/>
      <c r="J7" s="119"/>
      <c r="K7" s="119"/>
      <c r="L7" s="119"/>
      <c r="M7" s="119"/>
      <c r="N7" s="119"/>
      <c r="O7" s="119"/>
      <c r="P7" s="119"/>
      <c r="U7" s="120"/>
    </row>
    <row r="8" spans="1:21" ht="12.75">
      <c r="A8" s="121"/>
      <c r="B8" s="119"/>
      <c r="C8" s="119"/>
      <c r="D8" s="119"/>
      <c r="E8" s="119"/>
      <c r="F8" s="119"/>
      <c r="G8" s="119"/>
      <c r="H8" s="119"/>
      <c r="I8" s="119"/>
      <c r="J8" s="119"/>
      <c r="K8" s="119"/>
      <c r="L8" s="119"/>
      <c r="M8" s="119"/>
      <c r="N8" s="119"/>
      <c r="O8" s="119"/>
      <c r="P8" s="119"/>
      <c r="U8" s="120"/>
    </row>
    <row r="9" spans="1:21" ht="12.75">
      <c r="A9" s="121"/>
      <c r="B9" s="119"/>
      <c r="C9" s="119"/>
      <c r="D9" s="119"/>
      <c r="E9" s="119"/>
      <c r="F9" s="119"/>
      <c r="G9" s="119"/>
      <c r="H9" s="119"/>
      <c r="I9" s="119"/>
      <c r="J9" s="119"/>
      <c r="K9" s="119"/>
      <c r="L9" s="119"/>
      <c r="M9" s="119"/>
      <c r="N9" s="119"/>
      <c r="O9" s="119"/>
      <c r="P9" s="119"/>
      <c r="U9" s="120"/>
    </row>
    <row r="10" spans="1:21" ht="12.75">
      <c r="A10" s="121"/>
      <c r="B10" s="119"/>
      <c r="C10" s="119"/>
      <c r="D10" s="119"/>
      <c r="E10" s="119"/>
      <c r="F10" s="119"/>
      <c r="G10" s="119"/>
      <c r="H10" s="119"/>
      <c r="I10" s="119"/>
      <c r="J10" s="119"/>
      <c r="K10" s="119"/>
      <c r="L10" s="119"/>
      <c r="M10" s="119"/>
      <c r="N10" s="119"/>
      <c r="O10" s="119"/>
      <c r="P10" s="119"/>
      <c r="U10" s="120"/>
    </row>
    <row r="11" spans="1:21" ht="12.75">
      <c r="A11" s="121"/>
      <c r="B11" s="119"/>
      <c r="C11" s="119"/>
      <c r="D11" s="119"/>
      <c r="E11" s="119"/>
      <c r="F11" s="119"/>
      <c r="G11" s="119"/>
      <c r="H11" s="119"/>
      <c r="I11" s="119"/>
      <c r="J11" s="119"/>
      <c r="K11" s="119"/>
      <c r="L11" s="119"/>
      <c r="M11" s="119"/>
      <c r="N11" s="119"/>
      <c r="O11" s="119"/>
      <c r="P11" s="119"/>
      <c r="U11" s="120"/>
    </row>
    <row r="12" spans="1:21" ht="12.75">
      <c r="A12" s="121"/>
      <c r="B12" s="119"/>
      <c r="C12" s="119"/>
      <c r="D12" s="119"/>
      <c r="E12" s="119"/>
      <c r="F12" s="119"/>
      <c r="G12" s="119"/>
      <c r="H12" s="119"/>
      <c r="I12" s="119"/>
      <c r="J12" s="119"/>
      <c r="K12" s="119"/>
      <c r="L12" s="119"/>
      <c r="M12" s="119"/>
      <c r="N12" s="119"/>
      <c r="O12" s="119"/>
      <c r="P12" s="119"/>
      <c r="U12" s="120"/>
    </row>
    <row r="13" spans="1:21" ht="12.75">
      <c r="A13" s="121"/>
      <c r="B13" s="119"/>
      <c r="C13" s="119"/>
      <c r="D13" s="119"/>
      <c r="E13" s="119"/>
      <c r="F13" s="119"/>
      <c r="G13" s="119"/>
      <c r="H13" s="119"/>
      <c r="I13" s="119"/>
      <c r="J13" s="119"/>
      <c r="K13" s="119"/>
      <c r="L13" s="119"/>
      <c r="M13" s="119"/>
      <c r="N13" s="119"/>
      <c r="O13" s="119"/>
      <c r="P13" s="119"/>
      <c r="U13" s="120"/>
    </row>
    <row r="14" spans="1:21" ht="12.75">
      <c r="A14" s="121"/>
      <c r="B14" s="119"/>
      <c r="C14" s="119"/>
      <c r="D14" s="119"/>
      <c r="E14" s="119"/>
      <c r="F14" s="119"/>
      <c r="G14" s="119"/>
      <c r="H14" s="119"/>
      <c r="I14" s="119"/>
      <c r="J14" s="119"/>
      <c r="K14" s="119"/>
      <c r="L14" s="119"/>
      <c r="M14" s="119"/>
      <c r="N14" s="119"/>
      <c r="O14" s="119"/>
      <c r="P14" s="119"/>
      <c r="U14" s="120"/>
    </row>
    <row r="15" spans="1:21" ht="12.75">
      <c r="A15" s="121"/>
      <c r="B15" s="119"/>
      <c r="C15" s="119"/>
      <c r="D15" s="119"/>
      <c r="E15" s="119"/>
      <c r="F15" s="119"/>
      <c r="G15" s="119"/>
      <c r="H15" s="119"/>
      <c r="I15" s="119"/>
      <c r="J15" s="119"/>
      <c r="K15" s="119"/>
      <c r="L15" s="119"/>
      <c r="M15" s="119"/>
      <c r="N15" s="119"/>
      <c r="O15" s="119"/>
      <c r="P15" s="119"/>
      <c r="U15" s="120"/>
    </row>
    <row r="16" spans="1:21" ht="12.75">
      <c r="A16" s="121"/>
      <c r="B16" s="119"/>
      <c r="C16" s="119"/>
      <c r="D16" s="119"/>
      <c r="E16" s="119"/>
      <c r="F16" s="119"/>
      <c r="G16" s="119"/>
      <c r="H16" s="119"/>
      <c r="I16" s="119"/>
      <c r="J16" s="119"/>
      <c r="K16" s="119"/>
      <c r="L16" s="119"/>
      <c r="M16" s="119"/>
      <c r="N16" s="119"/>
      <c r="O16" s="119"/>
      <c r="P16" s="119"/>
      <c r="U16" s="120"/>
    </row>
    <row r="17" spans="1:21" ht="12.75">
      <c r="A17" s="121"/>
      <c r="B17" s="119"/>
      <c r="C17" s="119"/>
      <c r="D17" s="119"/>
      <c r="E17" s="119"/>
      <c r="F17" s="119"/>
      <c r="G17" s="119"/>
      <c r="H17" s="119"/>
      <c r="I17" s="119"/>
      <c r="J17" s="119"/>
      <c r="K17" s="119"/>
      <c r="L17" s="119"/>
      <c r="M17" s="119"/>
      <c r="N17" s="119"/>
      <c r="O17" s="119"/>
      <c r="P17" s="119"/>
      <c r="U17" s="120"/>
    </row>
    <row r="18" spans="1:21" ht="12.75">
      <c r="A18" s="121"/>
      <c r="B18" s="119"/>
      <c r="C18" s="119"/>
      <c r="D18" s="119"/>
      <c r="E18" s="119"/>
      <c r="F18" s="119"/>
      <c r="G18" s="119"/>
      <c r="H18" s="119"/>
      <c r="I18" s="119"/>
      <c r="J18" s="119"/>
      <c r="K18" s="119"/>
      <c r="L18" s="119"/>
      <c r="M18" s="119"/>
      <c r="N18" s="119"/>
      <c r="O18" s="119"/>
      <c r="P18" s="119"/>
      <c r="U18" s="120"/>
    </row>
    <row r="19" spans="1:21" ht="12.75">
      <c r="A19" s="121"/>
      <c r="B19" s="119"/>
      <c r="C19" s="119"/>
      <c r="D19" s="119"/>
      <c r="E19" s="119"/>
      <c r="F19" s="119"/>
      <c r="G19" s="119"/>
      <c r="H19" s="119"/>
      <c r="I19" s="119"/>
      <c r="J19" s="119"/>
      <c r="K19" s="119"/>
      <c r="L19" s="119"/>
      <c r="M19" s="119"/>
      <c r="N19" s="119"/>
      <c r="O19" s="119"/>
      <c r="P19" s="119"/>
      <c r="U19" s="120"/>
    </row>
    <row r="20" spans="1:21" ht="12.75">
      <c r="A20" s="121"/>
      <c r="B20" s="119"/>
      <c r="C20" s="119"/>
      <c r="D20" s="119"/>
      <c r="E20" s="119"/>
      <c r="F20" s="119"/>
      <c r="G20" s="119"/>
      <c r="H20" s="119"/>
      <c r="I20" s="119"/>
      <c r="J20" s="119"/>
      <c r="K20" s="119"/>
      <c r="L20" s="119"/>
      <c r="M20" s="119"/>
      <c r="N20" s="119"/>
      <c r="O20" s="119"/>
      <c r="P20" s="119"/>
      <c r="U20" s="120"/>
    </row>
    <row r="21" spans="1:21" ht="12.75">
      <c r="A21" s="121"/>
      <c r="B21" s="119"/>
      <c r="C21" s="119"/>
      <c r="D21" s="119"/>
      <c r="E21" s="119"/>
      <c r="F21" s="119"/>
      <c r="G21" s="119"/>
      <c r="H21" s="119"/>
      <c r="I21" s="119"/>
      <c r="J21" s="119"/>
      <c r="K21" s="119"/>
      <c r="L21" s="119"/>
      <c r="M21" s="119"/>
      <c r="N21" s="119"/>
      <c r="O21" s="119"/>
      <c r="P21" s="119"/>
      <c r="U21" s="120"/>
    </row>
    <row r="22" spans="1:21" ht="12.75">
      <c r="A22" s="121"/>
      <c r="B22" s="119"/>
      <c r="C22" s="119"/>
      <c r="D22" s="119"/>
      <c r="E22" s="119"/>
      <c r="F22" s="119"/>
      <c r="G22" s="119"/>
      <c r="H22" s="119"/>
      <c r="I22" s="119"/>
      <c r="J22" s="119"/>
      <c r="K22" s="119"/>
      <c r="L22" s="119"/>
      <c r="M22" s="119"/>
      <c r="N22" s="119"/>
      <c r="O22" s="119"/>
      <c r="P22" s="119"/>
      <c r="U22" s="120"/>
    </row>
    <row r="23" spans="1:21" ht="12.75">
      <c r="A23" s="121"/>
      <c r="B23" s="119"/>
      <c r="C23" s="119"/>
      <c r="D23" s="119"/>
      <c r="E23" s="119"/>
      <c r="F23" s="119"/>
      <c r="G23" s="119"/>
      <c r="H23" s="119"/>
      <c r="I23" s="119"/>
      <c r="J23" s="119"/>
      <c r="K23" s="119"/>
      <c r="L23" s="119"/>
      <c r="M23" s="119"/>
      <c r="N23" s="119"/>
      <c r="O23" s="119"/>
      <c r="P23" s="119"/>
      <c r="U23" s="120"/>
    </row>
    <row r="24" spans="1:21" ht="12.75">
      <c r="A24" s="121"/>
      <c r="B24" s="119"/>
      <c r="C24" s="119"/>
      <c r="D24" s="119"/>
      <c r="E24" s="119"/>
      <c r="F24" s="119"/>
      <c r="G24" s="119"/>
      <c r="H24" s="119"/>
      <c r="I24" s="119"/>
      <c r="J24" s="119"/>
      <c r="K24" s="119"/>
      <c r="L24" s="119"/>
      <c r="M24" s="119"/>
      <c r="N24" s="119"/>
      <c r="O24" s="119"/>
      <c r="P24" s="119"/>
      <c r="U24" s="120"/>
    </row>
    <row r="25" spans="1:21" ht="12.75">
      <c r="A25" s="121"/>
      <c r="B25" s="119"/>
      <c r="C25" s="119"/>
      <c r="D25" s="119"/>
      <c r="E25" s="119"/>
      <c r="F25" s="119"/>
      <c r="G25" s="119"/>
      <c r="H25" s="119"/>
      <c r="I25" s="119"/>
      <c r="J25" s="119"/>
      <c r="K25" s="119"/>
      <c r="L25" s="119"/>
      <c r="M25" s="119"/>
      <c r="N25" s="119"/>
      <c r="O25" s="119"/>
      <c r="P25" s="119"/>
      <c r="U25" s="120"/>
    </row>
    <row r="26" spans="1:21" ht="12.75">
      <c r="A26" s="121"/>
      <c r="B26" s="119"/>
      <c r="C26" s="119"/>
      <c r="D26" s="119"/>
      <c r="E26" s="119"/>
      <c r="F26" s="119"/>
      <c r="G26" s="119"/>
      <c r="H26" s="119"/>
      <c r="I26" s="119"/>
      <c r="J26" s="119"/>
      <c r="K26" s="119"/>
      <c r="L26" s="119"/>
      <c r="M26" s="119"/>
      <c r="N26" s="119"/>
      <c r="O26" s="119"/>
      <c r="P26" s="119"/>
      <c r="U26" s="120"/>
    </row>
    <row r="27" spans="1:21" ht="12.75">
      <c r="A27" s="121"/>
      <c r="B27" s="119"/>
      <c r="C27" s="119"/>
      <c r="D27" s="119"/>
      <c r="E27" s="119"/>
      <c r="F27" s="119"/>
      <c r="G27" s="119"/>
      <c r="H27" s="119"/>
      <c r="I27" s="119"/>
      <c r="J27" s="119"/>
      <c r="K27" s="119"/>
      <c r="L27" s="119"/>
      <c r="M27" s="119"/>
      <c r="N27" s="119"/>
      <c r="O27" s="119"/>
      <c r="P27" s="119"/>
      <c r="U27" s="120"/>
    </row>
    <row r="28" spans="1:21" ht="12.75">
      <c r="A28" s="121"/>
      <c r="B28" s="119"/>
      <c r="C28" s="119"/>
      <c r="D28" s="119"/>
      <c r="E28" s="119"/>
      <c r="F28" s="119"/>
      <c r="G28" s="119"/>
      <c r="H28" s="119"/>
      <c r="I28" s="119"/>
      <c r="J28" s="119"/>
      <c r="K28" s="119"/>
      <c r="L28" s="119"/>
      <c r="M28" s="119"/>
      <c r="N28" s="119"/>
      <c r="O28" s="119"/>
      <c r="P28" s="119"/>
      <c r="Q28" s="119"/>
      <c r="R28" s="119"/>
      <c r="S28" s="119"/>
      <c r="T28" s="119"/>
      <c r="U28" s="120"/>
    </row>
    <row r="29" spans="1:21" ht="12.75">
      <c r="A29" s="121"/>
      <c r="B29" s="119"/>
      <c r="C29" s="119"/>
      <c r="D29" s="119"/>
      <c r="E29" s="119"/>
      <c r="F29" s="119"/>
      <c r="G29" s="119"/>
      <c r="H29" s="119"/>
      <c r="I29" s="119"/>
      <c r="J29" s="119"/>
      <c r="K29" s="119"/>
      <c r="L29" s="119"/>
      <c r="M29" s="119"/>
      <c r="N29" s="119"/>
      <c r="O29" s="119"/>
      <c r="P29" s="119"/>
      <c r="Q29" s="119"/>
      <c r="R29" s="119"/>
      <c r="S29" s="119"/>
      <c r="T29" s="119"/>
      <c r="U29" s="120"/>
    </row>
    <row r="30" spans="1:21" ht="12.75">
      <c r="A30" s="121"/>
      <c r="B30" s="119"/>
      <c r="C30" s="119"/>
      <c r="D30" s="119"/>
      <c r="E30" s="119"/>
      <c r="F30" s="119"/>
      <c r="G30" s="119"/>
      <c r="H30" s="119"/>
      <c r="I30" s="119"/>
      <c r="J30" s="119"/>
      <c r="K30" s="119"/>
      <c r="L30" s="119"/>
      <c r="M30" s="119"/>
      <c r="N30" s="119"/>
      <c r="O30" s="119"/>
      <c r="P30" s="119"/>
      <c r="Q30" s="119"/>
      <c r="R30" s="119"/>
      <c r="S30" s="119"/>
      <c r="T30" s="119"/>
      <c r="U30" s="120"/>
    </row>
    <row r="31" spans="1:21" ht="12.75">
      <c r="A31" s="121"/>
      <c r="B31" s="119"/>
      <c r="C31" s="119"/>
      <c r="D31" s="119"/>
      <c r="E31" s="119"/>
      <c r="F31" s="119"/>
      <c r="G31" s="119"/>
      <c r="H31" s="119"/>
      <c r="I31" s="119"/>
      <c r="J31" s="119"/>
      <c r="K31" s="119"/>
      <c r="L31" s="119"/>
      <c r="M31" s="119"/>
      <c r="N31" s="119"/>
      <c r="O31" s="119"/>
      <c r="P31" s="119"/>
      <c r="Q31" s="119"/>
      <c r="R31" s="119"/>
      <c r="S31" s="119"/>
      <c r="T31" s="119"/>
      <c r="U31" s="120"/>
    </row>
    <row r="32" spans="1:21" ht="12.75">
      <c r="A32" s="121"/>
      <c r="B32" s="119"/>
      <c r="C32" s="119"/>
      <c r="D32" s="119"/>
      <c r="E32" s="119"/>
      <c r="F32" s="119"/>
      <c r="G32" s="119"/>
      <c r="H32" s="119"/>
      <c r="I32" s="119"/>
      <c r="J32" s="119"/>
      <c r="K32" s="119"/>
      <c r="L32" s="119"/>
      <c r="M32" s="119"/>
      <c r="N32" s="119"/>
      <c r="O32" s="119"/>
      <c r="P32" s="119"/>
      <c r="Q32" s="119"/>
      <c r="R32" s="119"/>
      <c r="S32" s="119"/>
      <c r="T32" s="119"/>
      <c r="U32" s="120"/>
    </row>
    <row r="33" spans="1:21" ht="12.75">
      <c r="A33" s="121"/>
      <c r="B33" s="119"/>
      <c r="C33" s="119"/>
      <c r="D33" s="119"/>
      <c r="E33" s="119"/>
      <c r="F33" s="119"/>
      <c r="G33" s="119"/>
      <c r="H33" s="119"/>
      <c r="I33" s="119"/>
      <c r="J33" s="119"/>
      <c r="K33" s="119"/>
      <c r="L33" s="119"/>
      <c r="M33" s="119"/>
      <c r="N33" s="119"/>
      <c r="O33" s="119"/>
      <c r="P33" s="119"/>
      <c r="Q33" s="119"/>
      <c r="R33" s="119"/>
      <c r="S33" s="119"/>
      <c r="T33" s="119"/>
      <c r="U33" s="120"/>
    </row>
    <row r="34" spans="1:21" ht="12.75">
      <c r="A34" s="121"/>
      <c r="B34" s="119"/>
      <c r="C34" s="119"/>
      <c r="D34" s="119"/>
      <c r="E34" s="119"/>
      <c r="F34" s="119"/>
      <c r="G34" s="119"/>
      <c r="H34" s="119"/>
      <c r="I34" s="119"/>
      <c r="J34" s="119"/>
      <c r="K34" s="119"/>
      <c r="L34" s="119"/>
      <c r="M34" s="119"/>
      <c r="N34" s="119"/>
      <c r="O34" s="119"/>
      <c r="P34" s="119"/>
      <c r="Q34" s="119"/>
      <c r="R34" s="119"/>
      <c r="S34" s="119"/>
      <c r="T34" s="119"/>
      <c r="U34" s="120"/>
    </row>
    <row r="35" spans="1:21" ht="12.75">
      <c r="A35" s="121"/>
      <c r="B35" s="119"/>
      <c r="C35" s="119"/>
      <c r="D35" s="119"/>
      <c r="E35" s="119"/>
      <c r="F35" s="119"/>
      <c r="G35" s="119"/>
      <c r="H35" s="119"/>
      <c r="I35" s="119"/>
      <c r="J35" s="119"/>
      <c r="K35" s="119"/>
      <c r="L35" s="119"/>
      <c r="M35" s="119"/>
      <c r="N35" s="119"/>
      <c r="O35" s="119"/>
      <c r="P35" s="119"/>
      <c r="Q35" s="119"/>
      <c r="R35" s="119"/>
      <c r="S35" s="119"/>
      <c r="T35" s="119"/>
      <c r="U35" s="120"/>
    </row>
    <row r="36" spans="1:21" ht="12.75">
      <c r="A36" s="121"/>
      <c r="B36" s="119"/>
      <c r="C36" s="119"/>
      <c r="D36" s="119"/>
      <c r="E36" s="119"/>
      <c r="F36" s="119"/>
      <c r="G36" s="119"/>
      <c r="H36" s="119"/>
      <c r="I36" s="119"/>
      <c r="J36" s="119"/>
      <c r="K36" s="119"/>
      <c r="L36" s="119"/>
      <c r="M36" s="119"/>
      <c r="N36" s="119"/>
      <c r="O36" s="119"/>
      <c r="P36" s="119"/>
      <c r="Q36" s="119"/>
      <c r="R36" s="119"/>
      <c r="S36" s="119"/>
      <c r="T36" s="119"/>
      <c r="U36" s="120"/>
    </row>
    <row r="37" spans="1:21" ht="12.75">
      <c r="A37" s="121"/>
      <c r="B37" s="119"/>
      <c r="C37" s="119"/>
      <c r="D37" s="119"/>
      <c r="E37" s="119"/>
      <c r="F37" s="119"/>
      <c r="G37" s="119"/>
      <c r="H37" s="119"/>
      <c r="I37" s="119"/>
      <c r="J37" s="119"/>
      <c r="K37" s="119"/>
      <c r="L37" s="119"/>
      <c r="M37" s="119"/>
      <c r="N37" s="119"/>
      <c r="O37" s="119"/>
      <c r="P37" s="119"/>
      <c r="Q37" s="119"/>
      <c r="R37" s="119"/>
      <c r="S37" s="119"/>
      <c r="T37" s="119"/>
      <c r="U37" s="120"/>
    </row>
    <row r="38" spans="1:21" ht="12.75">
      <c r="A38" s="121"/>
      <c r="B38" s="119"/>
      <c r="C38" s="119"/>
      <c r="D38" s="119"/>
      <c r="E38" s="119"/>
      <c r="F38" s="119"/>
      <c r="G38" s="119"/>
      <c r="H38" s="119"/>
      <c r="I38" s="119"/>
      <c r="J38" s="119"/>
      <c r="K38" s="119"/>
      <c r="L38" s="119"/>
      <c r="M38" s="119"/>
      <c r="N38" s="119"/>
      <c r="O38" s="119"/>
      <c r="P38" s="119"/>
      <c r="Q38" s="119"/>
      <c r="R38" s="119"/>
      <c r="S38" s="119"/>
      <c r="T38" s="119"/>
      <c r="U38" s="120"/>
    </row>
    <row r="39" spans="1:21" ht="12.75">
      <c r="A39" s="121"/>
      <c r="B39" s="119"/>
      <c r="C39" s="119"/>
      <c r="D39" s="119"/>
      <c r="E39" s="119"/>
      <c r="F39" s="119"/>
      <c r="G39" s="119"/>
      <c r="H39" s="119"/>
      <c r="I39" s="119"/>
      <c r="J39" s="119"/>
      <c r="K39" s="119"/>
      <c r="L39" s="119"/>
      <c r="M39" s="119"/>
      <c r="N39" s="119"/>
      <c r="O39" s="119"/>
      <c r="P39" s="119"/>
      <c r="Q39" s="119"/>
      <c r="R39" s="119"/>
      <c r="S39" s="119"/>
      <c r="T39" s="119"/>
      <c r="U39" s="120"/>
    </row>
    <row r="40" spans="1:21" ht="12.75">
      <c r="A40" s="121"/>
      <c r="B40" s="119"/>
      <c r="C40" s="119"/>
      <c r="D40" s="119"/>
      <c r="E40" s="119"/>
      <c r="F40" s="119"/>
      <c r="G40" s="119"/>
      <c r="H40" s="119"/>
      <c r="I40" s="119"/>
      <c r="J40" s="119"/>
      <c r="K40" s="119"/>
      <c r="L40" s="119"/>
      <c r="M40" s="119"/>
      <c r="N40" s="119"/>
      <c r="O40" s="119"/>
      <c r="P40" s="119"/>
      <c r="Q40" s="119"/>
      <c r="R40" s="119"/>
      <c r="S40" s="119"/>
      <c r="T40" s="119"/>
      <c r="U40" s="120"/>
    </row>
    <row r="41" spans="1:21" ht="12.75">
      <c r="A41" s="121"/>
      <c r="B41" s="119"/>
      <c r="C41" s="119"/>
      <c r="D41" s="119"/>
      <c r="E41" s="119"/>
      <c r="F41" s="119"/>
      <c r="G41" s="119"/>
      <c r="H41" s="119"/>
      <c r="I41" s="119"/>
      <c r="J41" s="119"/>
      <c r="K41" s="119"/>
      <c r="L41" s="119"/>
      <c r="M41" s="119"/>
      <c r="N41" s="119"/>
      <c r="O41" s="119"/>
      <c r="P41" s="119"/>
      <c r="Q41" s="119"/>
      <c r="R41" s="119"/>
      <c r="S41" s="119"/>
      <c r="T41" s="119"/>
      <c r="U41" s="120"/>
    </row>
    <row r="42" spans="1:21" ht="12.75">
      <c r="A42" s="122"/>
      <c r="B42" s="123"/>
      <c r="C42" s="123"/>
      <c r="D42" s="123"/>
      <c r="E42" s="123"/>
      <c r="F42" s="123"/>
      <c r="G42" s="123"/>
      <c r="H42" s="123"/>
      <c r="I42" s="123"/>
      <c r="J42" s="123"/>
      <c r="K42" s="123"/>
      <c r="L42" s="123"/>
      <c r="M42" s="123"/>
      <c r="N42" s="123"/>
      <c r="O42" s="123"/>
      <c r="P42" s="123"/>
      <c r="Q42" s="123"/>
      <c r="R42" s="123"/>
      <c r="S42" s="123"/>
      <c r="T42" s="123"/>
      <c r="U42" s="124"/>
    </row>
    <row r="45" ht="15">
      <c r="B45" s="133" t="s">
        <v>90</v>
      </c>
    </row>
    <row r="80" ht="12.75">
      <c r="G80"/>
    </row>
  </sheetData>
  <sheetProtection sheet="1" objects="1" scenarios="1"/>
  <mergeCells count="1">
    <mergeCell ref="H2:K2"/>
  </mergeCells>
  <hyperlinks>
    <hyperlink ref="H2" location="Basic!A1" display="Click here to return to basic menu"/>
    <hyperlink ref="H2:K2" location="Main!A1" display="Click here to return to main menu"/>
  </hyperlinks>
  <printOptions/>
  <pageMargins left="0.75" right="0.75" top="1" bottom="1" header="0.5" footer="0.5"/>
  <pageSetup horizontalDpi="300" verticalDpi="300" orientation="portrait" paperSize="9" r:id="rId15"/>
  <legacyDrawing r:id="rId14"/>
  <oleObjects>
    <oleObject progId="Equation.DSMT4" shapeId="84264705" r:id="rId1"/>
    <oleObject progId="Equation.DSMT4" shapeId="84338754" r:id="rId2"/>
    <oleObject progId="Equation.DSMT4" shapeId="84362656" r:id="rId3"/>
    <oleObject progId="Equation.DSMT4" shapeId="84396633" r:id="rId4"/>
    <oleObject progId="Equation.DSMT4" shapeId="84437690" r:id="rId5"/>
    <oleObject progId="Equation.DSMT4" shapeId="84453726" r:id="rId6"/>
    <oleObject progId="Equation.DSMT4" shapeId="84485376" r:id="rId7"/>
    <oleObject progId="Visio.Drawing.11" shapeId="89241871" r:id="rId8"/>
    <oleObject progId="Equation.DSMT4" shapeId="113595427" r:id="rId9"/>
    <oleObject progId="Visio.Drawing.11" shapeId="13359493" r:id="rId10"/>
    <oleObject progId="Equation.DSMT4" shapeId="2686048" r:id="rId11"/>
    <oleObject progId="Equation.DSMT4" shapeId="2721189" r:id="rId12"/>
    <oleObject progId="Equation.DSMT4" shapeId="2722837" r:id="rId13"/>
  </oleObjects>
</worksheet>
</file>

<file path=xl/worksheets/sheet6.xml><?xml version="1.0" encoding="utf-8"?>
<worksheet xmlns="http://schemas.openxmlformats.org/spreadsheetml/2006/main" xmlns:r="http://schemas.openxmlformats.org/officeDocument/2006/relationships">
  <dimension ref="B2:IV28"/>
  <sheetViews>
    <sheetView showGridLines="0" workbookViewId="0" topLeftCell="A1">
      <selection activeCell="C9" sqref="C9"/>
    </sheetView>
  </sheetViews>
  <sheetFormatPr defaultColWidth="9.140625" defaultRowHeight="12.75"/>
  <cols>
    <col min="1" max="1" width="9.140625" style="134" customWidth="1"/>
    <col min="2" max="2" width="26.140625" style="134" customWidth="1"/>
    <col min="3" max="3" width="7.28125" style="134" customWidth="1"/>
    <col min="4" max="16384" width="9.140625" style="134" customWidth="1"/>
  </cols>
  <sheetData>
    <row r="2" spans="2:8" ht="18.75" customHeight="1">
      <c r="B2" s="237" t="s">
        <v>60</v>
      </c>
      <c r="C2" s="237"/>
      <c r="D2" s="237"/>
      <c r="E2" s="237"/>
      <c r="F2" s="237"/>
      <c r="G2" s="237"/>
      <c r="H2" s="237"/>
    </row>
    <row r="6" spans="2:256" ht="12.75">
      <c r="B6" s="135" t="s">
        <v>10</v>
      </c>
      <c r="C6" s="135">
        <f>Main!C8</f>
        <v>250</v>
      </c>
      <c r="D6" s="134">
        <f aca="true" t="shared" si="0" ref="D6:D16">C6</f>
        <v>250</v>
      </c>
      <c r="E6" s="134">
        <f aca="true" t="shared" si="1" ref="E6:BP7">D6</f>
        <v>250</v>
      </c>
      <c r="F6" s="134">
        <f t="shared" si="1"/>
        <v>250</v>
      </c>
      <c r="G6" s="134">
        <f t="shared" si="1"/>
        <v>250</v>
      </c>
      <c r="H6" s="134">
        <f t="shared" si="1"/>
        <v>250</v>
      </c>
      <c r="I6" s="134">
        <f t="shared" si="1"/>
        <v>250</v>
      </c>
      <c r="J6" s="134">
        <f t="shared" si="1"/>
        <v>250</v>
      </c>
      <c r="K6" s="134">
        <f t="shared" si="1"/>
        <v>250</v>
      </c>
      <c r="L6" s="134">
        <f t="shared" si="1"/>
        <v>250</v>
      </c>
      <c r="M6" s="134">
        <f t="shared" si="1"/>
        <v>250</v>
      </c>
      <c r="N6" s="134">
        <f t="shared" si="1"/>
        <v>250</v>
      </c>
      <c r="O6" s="134">
        <f t="shared" si="1"/>
        <v>250</v>
      </c>
      <c r="P6" s="134">
        <f t="shared" si="1"/>
        <v>250</v>
      </c>
      <c r="Q6" s="134">
        <f t="shared" si="1"/>
        <v>250</v>
      </c>
      <c r="R6" s="134">
        <f t="shared" si="1"/>
        <v>250</v>
      </c>
      <c r="S6" s="134">
        <f t="shared" si="1"/>
        <v>250</v>
      </c>
      <c r="T6" s="134">
        <f t="shared" si="1"/>
        <v>250</v>
      </c>
      <c r="U6" s="134">
        <f t="shared" si="1"/>
        <v>250</v>
      </c>
      <c r="V6" s="134">
        <f t="shared" si="1"/>
        <v>250</v>
      </c>
      <c r="W6" s="134">
        <f t="shared" si="1"/>
        <v>250</v>
      </c>
      <c r="X6" s="134">
        <f t="shared" si="1"/>
        <v>250</v>
      </c>
      <c r="Y6" s="134">
        <f t="shared" si="1"/>
        <v>250</v>
      </c>
      <c r="Z6" s="134">
        <f t="shared" si="1"/>
        <v>250</v>
      </c>
      <c r="AA6" s="134">
        <f t="shared" si="1"/>
        <v>250</v>
      </c>
      <c r="AB6" s="134">
        <f t="shared" si="1"/>
        <v>250</v>
      </c>
      <c r="AC6" s="134">
        <f t="shared" si="1"/>
        <v>250</v>
      </c>
      <c r="AD6" s="134">
        <f t="shared" si="1"/>
        <v>250</v>
      </c>
      <c r="AE6" s="134">
        <f t="shared" si="1"/>
        <v>250</v>
      </c>
      <c r="AF6" s="134">
        <f t="shared" si="1"/>
        <v>250</v>
      </c>
      <c r="AG6" s="134">
        <f t="shared" si="1"/>
        <v>250</v>
      </c>
      <c r="AH6" s="134">
        <f t="shared" si="1"/>
        <v>250</v>
      </c>
      <c r="AI6" s="134">
        <f t="shared" si="1"/>
        <v>250</v>
      </c>
      <c r="AJ6" s="134">
        <f t="shared" si="1"/>
        <v>250</v>
      </c>
      <c r="AK6" s="134">
        <f t="shared" si="1"/>
        <v>250</v>
      </c>
      <c r="AL6" s="134">
        <f t="shared" si="1"/>
        <v>250</v>
      </c>
      <c r="AM6" s="134">
        <f t="shared" si="1"/>
        <v>250</v>
      </c>
      <c r="AN6" s="134">
        <f t="shared" si="1"/>
        <v>250</v>
      </c>
      <c r="AO6" s="134">
        <f t="shared" si="1"/>
        <v>250</v>
      </c>
      <c r="AP6" s="134">
        <f t="shared" si="1"/>
        <v>250</v>
      </c>
      <c r="AQ6" s="134">
        <f t="shared" si="1"/>
        <v>250</v>
      </c>
      <c r="AR6" s="134">
        <f t="shared" si="1"/>
        <v>250</v>
      </c>
      <c r="AS6" s="134">
        <f t="shared" si="1"/>
        <v>250</v>
      </c>
      <c r="AT6" s="134">
        <f t="shared" si="1"/>
        <v>250</v>
      </c>
      <c r="AU6" s="134">
        <f t="shared" si="1"/>
        <v>250</v>
      </c>
      <c r="AV6" s="134">
        <f t="shared" si="1"/>
        <v>250</v>
      </c>
      <c r="AW6" s="134">
        <f t="shared" si="1"/>
        <v>250</v>
      </c>
      <c r="AX6" s="134">
        <f t="shared" si="1"/>
        <v>250</v>
      </c>
      <c r="AY6" s="134">
        <f t="shared" si="1"/>
        <v>250</v>
      </c>
      <c r="AZ6" s="134">
        <f t="shared" si="1"/>
        <v>250</v>
      </c>
      <c r="BA6" s="134">
        <f t="shared" si="1"/>
        <v>250</v>
      </c>
      <c r="BB6" s="134">
        <f t="shared" si="1"/>
        <v>250</v>
      </c>
      <c r="BC6" s="134">
        <f t="shared" si="1"/>
        <v>250</v>
      </c>
      <c r="BD6" s="134">
        <f t="shared" si="1"/>
        <v>250</v>
      </c>
      <c r="BE6" s="134">
        <f t="shared" si="1"/>
        <v>250</v>
      </c>
      <c r="BF6" s="134">
        <f t="shared" si="1"/>
        <v>250</v>
      </c>
      <c r="BG6" s="134">
        <f t="shared" si="1"/>
        <v>250</v>
      </c>
      <c r="BH6" s="134">
        <f t="shared" si="1"/>
        <v>250</v>
      </c>
      <c r="BI6" s="134">
        <f t="shared" si="1"/>
        <v>250</v>
      </c>
      <c r="BJ6" s="134">
        <f t="shared" si="1"/>
        <v>250</v>
      </c>
      <c r="BK6" s="134">
        <f t="shared" si="1"/>
        <v>250</v>
      </c>
      <c r="BL6" s="134">
        <f t="shared" si="1"/>
        <v>250</v>
      </c>
      <c r="BM6" s="134">
        <f t="shared" si="1"/>
        <v>250</v>
      </c>
      <c r="BN6" s="134">
        <f t="shared" si="1"/>
        <v>250</v>
      </c>
      <c r="BO6" s="134">
        <f t="shared" si="1"/>
        <v>250</v>
      </c>
      <c r="BP6" s="134">
        <f t="shared" si="1"/>
        <v>250</v>
      </c>
      <c r="BQ6" s="134">
        <f aca="true" t="shared" si="2" ref="BQ6:CR15">BP6</f>
        <v>250</v>
      </c>
      <c r="BR6" s="134">
        <f t="shared" si="2"/>
        <v>250</v>
      </c>
      <c r="BS6" s="134">
        <f t="shared" si="2"/>
        <v>250</v>
      </c>
      <c r="BT6" s="134">
        <f t="shared" si="2"/>
        <v>250</v>
      </c>
      <c r="BU6" s="134">
        <f t="shared" si="2"/>
        <v>250</v>
      </c>
      <c r="BV6" s="134">
        <f t="shared" si="2"/>
        <v>250</v>
      </c>
      <c r="BW6" s="134">
        <f t="shared" si="2"/>
        <v>250</v>
      </c>
      <c r="BX6" s="134">
        <f t="shared" si="2"/>
        <v>250</v>
      </c>
      <c r="BY6" s="134">
        <f t="shared" si="2"/>
        <v>250</v>
      </c>
      <c r="BZ6" s="134">
        <f t="shared" si="2"/>
        <v>250</v>
      </c>
      <c r="CA6" s="134">
        <f t="shared" si="2"/>
        <v>250</v>
      </c>
      <c r="CB6" s="134">
        <f t="shared" si="2"/>
        <v>250</v>
      </c>
      <c r="CC6" s="134">
        <f t="shared" si="2"/>
        <v>250</v>
      </c>
      <c r="CD6" s="134">
        <f t="shared" si="2"/>
        <v>250</v>
      </c>
      <c r="CE6" s="134">
        <f t="shared" si="2"/>
        <v>250</v>
      </c>
      <c r="CF6" s="134">
        <f t="shared" si="2"/>
        <v>250</v>
      </c>
      <c r="CG6" s="134">
        <f t="shared" si="2"/>
        <v>250</v>
      </c>
      <c r="CH6" s="134">
        <f t="shared" si="2"/>
        <v>250</v>
      </c>
      <c r="CI6" s="134">
        <f t="shared" si="2"/>
        <v>250</v>
      </c>
      <c r="CJ6" s="134">
        <f t="shared" si="2"/>
        <v>250</v>
      </c>
      <c r="CK6" s="134">
        <f t="shared" si="2"/>
        <v>250</v>
      </c>
      <c r="CL6" s="134">
        <f t="shared" si="2"/>
        <v>250</v>
      </c>
      <c r="CM6" s="134">
        <f t="shared" si="2"/>
        <v>250</v>
      </c>
      <c r="CN6" s="134">
        <f t="shared" si="2"/>
        <v>250</v>
      </c>
      <c r="CO6" s="134">
        <f t="shared" si="2"/>
        <v>250</v>
      </c>
      <c r="CP6" s="134">
        <f t="shared" si="2"/>
        <v>250</v>
      </c>
      <c r="CQ6" s="134">
        <f t="shared" si="2"/>
        <v>250</v>
      </c>
      <c r="CR6" s="134">
        <f t="shared" si="2"/>
        <v>250</v>
      </c>
      <c r="CS6" s="134">
        <f aca="true" t="shared" si="3" ref="CS6:FD9">CR6</f>
        <v>250</v>
      </c>
      <c r="CT6" s="134">
        <f t="shared" si="3"/>
        <v>250</v>
      </c>
      <c r="CU6" s="134">
        <f t="shared" si="3"/>
        <v>250</v>
      </c>
      <c r="CV6" s="134">
        <f t="shared" si="3"/>
        <v>250</v>
      </c>
      <c r="CW6" s="134">
        <f t="shared" si="3"/>
        <v>250</v>
      </c>
      <c r="CX6" s="134">
        <f t="shared" si="3"/>
        <v>250</v>
      </c>
      <c r="CY6" s="134">
        <f t="shared" si="3"/>
        <v>250</v>
      </c>
      <c r="CZ6" s="134">
        <f t="shared" si="3"/>
        <v>250</v>
      </c>
      <c r="DA6" s="134">
        <f t="shared" si="3"/>
        <v>250</v>
      </c>
      <c r="DB6" s="134">
        <f t="shared" si="3"/>
        <v>250</v>
      </c>
      <c r="DC6" s="134">
        <f t="shared" si="3"/>
        <v>250</v>
      </c>
      <c r="DD6" s="134">
        <f t="shared" si="3"/>
        <v>250</v>
      </c>
      <c r="DE6" s="134">
        <f t="shared" si="3"/>
        <v>250</v>
      </c>
      <c r="DF6" s="134">
        <f t="shared" si="3"/>
        <v>250</v>
      </c>
      <c r="DG6" s="134">
        <f t="shared" si="3"/>
        <v>250</v>
      </c>
      <c r="DH6" s="134">
        <f t="shared" si="3"/>
        <v>250</v>
      </c>
      <c r="DI6" s="134">
        <f t="shared" si="3"/>
        <v>250</v>
      </c>
      <c r="DJ6" s="134">
        <f t="shared" si="3"/>
        <v>250</v>
      </c>
      <c r="DK6" s="134">
        <f t="shared" si="3"/>
        <v>250</v>
      </c>
      <c r="DL6" s="134">
        <f t="shared" si="3"/>
        <v>250</v>
      </c>
      <c r="DM6" s="134">
        <f t="shared" si="3"/>
        <v>250</v>
      </c>
      <c r="DN6" s="134">
        <f t="shared" si="3"/>
        <v>250</v>
      </c>
      <c r="DO6" s="134">
        <f t="shared" si="3"/>
        <v>250</v>
      </c>
      <c r="DP6" s="134">
        <f t="shared" si="3"/>
        <v>250</v>
      </c>
      <c r="DQ6" s="134">
        <f t="shared" si="3"/>
        <v>250</v>
      </c>
      <c r="DR6" s="134">
        <f t="shared" si="3"/>
        <v>250</v>
      </c>
      <c r="DS6" s="134">
        <f t="shared" si="3"/>
        <v>250</v>
      </c>
      <c r="DT6" s="134">
        <f t="shared" si="3"/>
        <v>250</v>
      </c>
      <c r="DU6" s="134">
        <f t="shared" si="3"/>
        <v>250</v>
      </c>
      <c r="DV6" s="134">
        <f t="shared" si="3"/>
        <v>250</v>
      </c>
      <c r="DW6" s="134">
        <f t="shared" si="3"/>
        <v>250</v>
      </c>
      <c r="DX6" s="134">
        <f t="shared" si="3"/>
        <v>250</v>
      </c>
      <c r="DY6" s="134">
        <f t="shared" si="3"/>
        <v>250</v>
      </c>
      <c r="DZ6" s="134">
        <f t="shared" si="3"/>
        <v>250</v>
      </c>
      <c r="EA6" s="134">
        <f t="shared" si="3"/>
        <v>250</v>
      </c>
      <c r="EB6" s="134">
        <f t="shared" si="3"/>
        <v>250</v>
      </c>
      <c r="EC6" s="134">
        <f t="shared" si="3"/>
        <v>250</v>
      </c>
      <c r="ED6" s="134">
        <f t="shared" si="3"/>
        <v>250</v>
      </c>
      <c r="EE6" s="134">
        <f t="shared" si="3"/>
        <v>250</v>
      </c>
      <c r="EF6" s="134">
        <f t="shared" si="3"/>
        <v>250</v>
      </c>
      <c r="EG6" s="134">
        <f t="shared" si="3"/>
        <v>250</v>
      </c>
      <c r="EH6" s="134">
        <f t="shared" si="3"/>
        <v>250</v>
      </c>
      <c r="EI6" s="134">
        <f t="shared" si="3"/>
        <v>250</v>
      </c>
      <c r="EJ6" s="134">
        <f t="shared" si="3"/>
        <v>250</v>
      </c>
      <c r="EK6" s="134">
        <f t="shared" si="3"/>
        <v>250</v>
      </c>
      <c r="EL6" s="134">
        <f t="shared" si="3"/>
        <v>250</v>
      </c>
      <c r="EM6" s="134">
        <f t="shared" si="3"/>
        <v>250</v>
      </c>
      <c r="EN6" s="134">
        <f t="shared" si="3"/>
        <v>250</v>
      </c>
      <c r="EO6" s="134">
        <f t="shared" si="3"/>
        <v>250</v>
      </c>
      <c r="EP6" s="134">
        <f t="shared" si="3"/>
        <v>250</v>
      </c>
      <c r="EQ6" s="134">
        <f t="shared" si="3"/>
        <v>250</v>
      </c>
      <c r="ER6" s="134">
        <f t="shared" si="3"/>
        <v>250</v>
      </c>
      <c r="ES6" s="134">
        <f t="shared" si="3"/>
        <v>250</v>
      </c>
      <c r="ET6" s="134">
        <f t="shared" si="3"/>
        <v>250</v>
      </c>
      <c r="EU6" s="134">
        <f t="shared" si="3"/>
        <v>250</v>
      </c>
      <c r="EV6" s="134">
        <f t="shared" si="3"/>
        <v>250</v>
      </c>
      <c r="EW6" s="134">
        <f t="shared" si="3"/>
        <v>250</v>
      </c>
      <c r="EX6" s="134">
        <f t="shared" si="3"/>
        <v>250</v>
      </c>
      <c r="EY6" s="134">
        <f t="shared" si="3"/>
        <v>250</v>
      </c>
      <c r="EZ6" s="134">
        <f t="shared" si="3"/>
        <v>250</v>
      </c>
      <c r="FA6" s="134">
        <f t="shared" si="3"/>
        <v>250</v>
      </c>
      <c r="FB6" s="134">
        <f t="shared" si="3"/>
        <v>250</v>
      </c>
      <c r="FC6" s="134">
        <f t="shared" si="3"/>
        <v>250</v>
      </c>
      <c r="FD6" s="134">
        <f t="shared" si="3"/>
        <v>250</v>
      </c>
      <c r="FE6" s="134">
        <f aca="true" t="shared" si="4" ref="FE6:GJ6">FD6</f>
        <v>250</v>
      </c>
      <c r="FF6" s="134">
        <f t="shared" si="4"/>
        <v>250</v>
      </c>
      <c r="FG6" s="134">
        <f t="shared" si="4"/>
        <v>250</v>
      </c>
      <c r="FH6" s="134">
        <f t="shared" si="4"/>
        <v>250</v>
      </c>
      <c r="FI6" s="134">
        <f t="shared" si="4"/>
        <v>250</v>
      </c>
      <c r="FJ6" s="134">
        <f t="shared" si="4"/>
        <v>250</v>
      </c>
      <c r="FK6" s="134">
        <f t="shared" si="4"/>
        <v>250</v>
      </c>
      <c r="FL6" s="134">
        <f t="shared" si="4"/>
        <v>250</v>
      </c>
      <c r="FM6" s="134">
        <f t="shared" si="4"/>
        <v>250</v>
      </c>
      <c r="FN6" s="134">
        <f t="shared" si="4"/>
        <v>250</v>
      </c>
      <c r="FO6" s="134">
        <f t="shared" si="4"/>
        <v>250</v>
      </c>
      <c r="FP6" s="134">
        <f t="shared" si="4"/>
        <v>250</v>
      </c>
      <c r="FQ6" s="134">
        <f t="shared" si="4"/>
        <v>250</v>
      </c>
      <c r="FR6" s="134">
        <f t="shared" si="4"/>
        <v>250</v>
      </c>
      <c r="FS6" s="134">
        <f t="shared" si="4"/>
        <v>250</v>
      </c>
      <c r="FT6" s="134">
        <f t="shared" si="4"/>
        <v>250</v>
      </c>
      <c r="FU6" s="134">
        <f t="shared" si="4"/>
        <v>250</v>
      </c>
      <c r="FV6" s="134">
        <f t="shared" si="4"/>
        <v>250</v>
      </c>
      <c r="FW6" s="134">
        <f t="shared" si="4"/>
        <v>250</v>
      </c>
      <c r="FX6" s="134">
        <f t="shared" si="4"/>
        <v>250</v>
      </c>
      <c r="FY6" s="134">
        <f t="shared" si="4"/>
        <v>250</v>
      </c>
      <c r="FZ6" s="134">
        <f t="shared" si="4"/>
        <v>250</v>
      </c>
      <c r="GA6" s="134">
        <f t="shared" si="4"/>
        <v>250</v>
      </c>
      <c r="GB6" s="134">
        <f t="shared" si="4"/>
        <v>250</v>
      </c>
      <c r="GC6" s="134">
        <f t="shared" si="4"/>
        <v>250</v>
      </c>
      <c r="GD6" s="134">
        <f t="shared" si="4"/>
        <v>250</v>
      </c>
      <c r="GE6" s="134">
        <f t="shared" si="4"/>
        <v>250</v>
      </c>
      <c r="GF6" s="134">
        <f t="shared" si="4"/>
        <v>250</v>
      </c>
      <c r="GG6" s="134">
        <f t="shared" si="4"/>
        <v>250</v>
      </c>
      <c r="GH6" s="134">
        <f t="shared" si="4"/>
        <v>250</v>
      </c>
      <c r="GI6" s="134">
        <f t="shared" si="4"/>
        <v>250</v>
      </c>
      <c r="GJ6" s="134">
        <f t="shared" si="4"/>
        <v>250</v>
      </c>
      <c r="GK6" s="134">
        <f aca="true" t="shared" si="5" ref="GK6:HP6">GJ6</f>
        <v>250</v>
      </c>
      <c r="GL6" s="134">
        <f t="shared" si="5"/>
        <v>250</v>
      </c>
      <c r="GM6" s="134">
        <f t="shared" si="5"/>
        <v>250</v>
      </c>
      <c r="GN6" s="134">
        <f t="shared" si="5"/>
        <v>250</v>
      </c>
      <c r="GO6" s="134">
        <f t="shared" si="5"/>
        <v>250</v>
      </c>
      <c r="GP6" s="134">
        <f t="shared" si="5"/>
        <v>250</v>
      </c>
      <c r="GQ6" s="134">
        <f t="shared" si="5"/>
        <v>250</v>
      </c>
      <c r="GR6" s="134">
        <f t="shared" si="5"/>
        <v>250</v>
      </c>
      <c r="GS6" s="134">
        <f t="shared" si="5"/>
        <v>250</v>
      </c>
      <c r="GT6" s="134">
        <f t="shared" si="5"/>
        <v>250</v>
      </c>
      <c r="GU6" s="134">
        <f t="shared" si="5"/>
        <v>250</v>
      </c>
      <c r="GV6" s="134">
        <f t="shared" si="5"/>
        <v>250</v>
      </c>
      <c r="GW6" s="134">
        <f t="shared" si="5"/>
        <v>250</v>
      </c>
      <c r="GX6" s="134">
        <f t="shared" si="5"/>
        <v>250</v>
      </c>
      <c r="GY6" s="134">
        <f t="shared" si="5"/>
        <v>250</v>
      </c>
      <c r="GZ6" s="134">
        <f t="shared" si="5"/>
        <v>250</v>
      </c>
      <c r="HA6" s="134">
        <f t="shared" si="5"/>
        <v>250</v>
      </c>
      <c r="HB6" s="134">
        <f t="shared" si="5"/>
        <v>250</v>
      </c>
      <c r="HC6" s="134">
        <f t="shared" si="5"/>
        <v>250</v>
      </c>
      <c r="HD6" s="134">
        <f t="shared" si="5"/>
        <v>250</v>
      </c>
      <c r="HE6" s="134">
        <f t="shared" si="5"/>
        <v>250</v>
      </c>
      <c r="HF6" s="134">
        <f t="shared" si="5"/>
        <v>250</v>
      </c>
      <c r="HG6" s="134">
        <f t="shared" si="5"/>
        <v>250</v>
      </c>
      <c r="HH6" s="134">
        <f t="shared" si="5"/>
        <v>250</v>
      </c>
      <c r="HI6" s="134">
        <f t="shared" si="5"/>
        <v>250</v>
      </c>
      <c r="HJ6" s="134">
        <f t="shared" si="5"/>
        <v>250</v>
      </c>
      <c r="HK6" s="134">
        <f t="shared" si="5"/>
        <v>250</v>
      </c>
      <c r="HL6" s="134">
        <f t="shared" si="5"/>
        <v>250</v>
      </c>
      <c r="HM6" s="134">
        <f t="shared" si="5"/>
        <v>250</v>
      </c>
      <c r="HN6" s="134">
        <f t="shared" si="5"/>
        <v>250</v>
      </c>
      <c r="HO6" s="134">
        <f t="shared" si="5"/>
        <v>250</v>
      </c>
      <c r="HP6" s="134">
        <f t="shared" si="5"/>
        <v>250</v>
      </c>
      <c r="HQ6" s="134">
        <f aca="true" t="shared" si="6" ref="HQ6:IV13">HP6</f>
        <v>250</v>
      </c>
      <c r="HR6" s="134">
        <f t="shared" si="6"/>
        <v>250</v>
      </c>
      <c r="HS6" s="134">
        <f t="shared" si="6"/>
        <v>250</v>
      </c>
      <c r="HT6" s="134">
        <f t="shared" si="6"/>
        <v>250</v>
      </c>
      <c r="HU6" s="134">
        <f t="shared" si="6"/>
        <v>250</v>
      </c>
      <c r="HV6" s="134">
        <f t="shared" si="6"/>
        <v>250</v>
      </c>
      <c r="HW6" s="134">
        <f t="shared" si="6"/>
        <v>250</v>
      </c>
      <c r="HX6" s="134">
        <f t="shared" si="6"/>
        <v>250</v>
      </c>
      <c r="HY6" s="134">
        <f t="shared" si="6"/>
        <v>250</v>
      </c>
      <c r="HZ6" s="134">
        <f t="shared" si="6"/>
        <v>250</v>
      </c>
      <c r="IA6" s="134">
        <f t="shared" si="6"/>
        <v>250</v>
      </c>
      <c r="IB6" s="134">
        <f t="shared" si="6"/>
        <v>250</v>
      </c>
      <c r="IC6" s="134">
        <f t="shared" si="6"/>
        <v>250</v>
      </c>
      <c r="ID6" s="134">
        <f t="shared" si="6"/>
        <v>250</v>
      </c>
      <c r="IE6" s="134">
        <f t="shared" si="6"/>
        <v>250</v>
      </c>
      <c r="IF6" s="134">
        <f t="shared" si="6"/>
        <v>250</v>
      </c>
      <c r="IG6" s="134">
        <f t="shared" si="6"/>
        <v>250</v>
      </c>
      <c r="IH6" s="134">
        <f t="shared" si="6"/>
        <v>250</v>
      </c>
      <c r="II6" s="134">
        <f t="shared" si="6"/>
        <v>250</v>
      </c>
      <c r="IJ6" s="134">
        <f t="shared" si="6"/>
        <v>250</v>
      </c>
      <c r="IK6" s="134">
        <f t="shared" si="6"/>
        <v>250</v>
      </c>
      <c r="IL6" s="134">
        <f t="shared" si="6"/>
        <v>250</v>
      </c>
      <c r="IM6" s="134">
        <f t="shared" si="6"/>
        <v>250</v>
      </c>
      <c r="IN6" s="134">
        <f t="shared" si="6"/>
        <v>250</v>
      </c>
      <c r="IO6" s="134">
        <f t="shared" si="6"/>
        <v>250</v>
      </c>
      <c r="IP6" s="134">
        <f t="shared" si="6"/>
        <v>250</v>
      </c>
      <c r="IQ6" s="134">
        <f t="shared" si="6"/>
        <v>250</v>
      </c>
      <c r="IR6" s="134">
        <f t="shared" si="6"/>
        <v>250</v>
      </c>
      <c r="IS6" s="134">
        <f t="shared" si="6"/>
        <v>250</v>
      </c>
      <c r="IT6" s="134">
        <f t="shared" si="6"/>
        <v>250</v>
      </c>
      <c r="IU6" s="134">
        <f t="shared" si="6"/>
        <v>250</v>
      </c>
      <c r="IV6" s="134">
        <f t="shared" si="6"/>
        <v>250</v>
      </c>
    </row>
    <row r="7" spans="2:256" ht="12.75">
      <c r="B7" s="135" t="s">
        <v>9</v>
      </c>
      <c r="C7" s="135">
        <f>Main!C9/C6</f>
        <v>4.8</v>
      </c>
      <c r="D7" s="134">
        <f t="shared" si="0"/>
        <v>4.8</v>
      </c>
      <c r="E7" s="134">
        <f aca="true" t="shared" si="7" ref="E7:S7">D7</f>
        <v>4.8</v>
      </c>
      <c r="F7" s="134">
        <f t="shared" si="7"/>
        <v>4.8</v>
      </c>
      <c r="G7" s="134">
        <f t="shared" si="7"/>
        <v>4.8</v>
      </c>
      <c r="H7" s="134">
        <f t="shared" si="7"/>
        <v>4.8</v>
      </c>
      <c r="I7" s="134">
        <f t="shared" si="7"/>
        <v>4.8</v>
      </c>
      <c r="J7" s="134">
        <f t="shared" si="7"/>
        <v>4.8</v>
      </c>
      <c r="K7" s="134">
        <f t="shared" si="7"/>
        <v>4.8</v>
      </c>
      <c r="L7" s="134">
        <f t="shared" si="7"/>
        <v>4.8</v>
      </c>
      <c r="M7" s="134">
        <f t="shared" si="7"/>
        <v>4.8</v>
      </c>
      <c r="N7" s="134">
        <f t="shared" si="7"/>
        <v>4.8</v>
      </c>
      <c r="O7" s="134">
        <f t="shared" si="7"/>
        <v>4.8</v>
      </c>
      <c r="P7" s="134">
        <f t="shared" si="7"/>
        <v>4.8</v>
      </c>
      <c r="Q7" s="134">
        <f t="shared" si="7"/>
        <v>4.8</v>
      </c>
      <c r="R7" s="134">
        <f t="shared" si="7"/>
        <v>4.8</v>
      </c>
      <c r="S7" s="134">
        <f t="shared" si="7"/>
        <v>4.8</v>
      </c>
      <c r="T7" s="134">
        <f t="shared" si="1"/>
        <v>4.8</v>
      </c>
      <c r="U7" s="134">
        <f t="shared" si="1"/>
        <v>4.8</v>
      </c>
      <c r="V7" s="134">
        <f t="shared" si="1"/>
        <v>4.8</v>
      </c>
      <c r="W7" s="134">
        <f t="shared" si="1"/>
        <v>4.8</v>
      </c>
      <c r="X7" s="134">
        <f t="shared" si="1"/>
        <v>4.8</v>
      </c>
      <c r="Y7" s="134">
        <f t="shared" si="1"/>
        <v>4.8</v>
      </c>
      <c r="Z7" s="134">
        <f t="shared" si="1"/>
        <v>4.8</v>
      </c>
      <c r="AA7" s="134">
        <f t="shared" si="1"/>
        <v>4.8</v>
      </c>
      <c r="AB7" s="134">
        <f t="shared" si="1"/>
        <v>4.8</v>
      </c>
      <c r="AC7" s="134">
        <f t="shared" si="1"/>
        <v>4.8</v>
      </c>
      <c r="AD7" s="134">
        <f t="shared" si="1"/>
        <v>4.8</v>
      </c>
      <c r="AE7" s="134">
        <f t="shared" si="1"/>
        <v>4.8</v>
      </c>
      <c r="AF7" s="134">
        <f t="shared" si="1"/>
        <v>4.8</v>
      </c>
      <c r="AG7" s="134">
        <f t="shared" si="1"/>
        <v>4.8</v>
      </c>
      <c r="AH7" s="134">
        <f t="shared" si="1"/>
        <v>4.8</v>
      </c>
      <c r="AI7" s="134">
        <f t="shared" si="1"/>
        <v>4.8</v>
      </c>
      <c r="AJ7" s="134">
        <f t="shared" si="1"/>
        <v>4.8</v>
      </c>
      <c r="AK7" s="134">
        <f t="shared" si="1"/>
        <v>4.8</v>
      </c>
      <c r="AL7" s="134">
        <f t="shared" si="1"/>
        <v>4.8</v>
      </c>
      <c r="AM7" s="134">
        <f t="shared" si="1"/>
        <v>4.8</v>
      </c>
      <c r="AN7" s="134">
        <f t="shared" si="1"/>
        <v>4.8</v>
      </c>
      <c r="AO7" s="134">
        <f t="shared" si="1"/>
        <v>4.8</v>
      </c>
      <c r="AP7" s="134">
        <f t="shared" si="1"/>
        <v>4.8</v>
      </c>
      <c r="AQ7" s="134">
        <f t="shared" si="1"/>
        <v>4.8</v>
      </c>
      <c r="AR7" s="134">
        <f t="shared" si="1"/>
        <v>4.8</v>
      </c>
      <c r="AS7" s="134">
        <f t="shared" si="1"/>
        <v>4.8</v>
      </c>
      <c r="AT7" s="134">
        <f t="shared" si="1"/>
        <v>4.8</v>
      </c>
      <c r="AU7" s="134">
        <f t="shared" si="1"/>
        <v>4.8</v>
      </c>
      <c r="AV7" s="134">
        <f t="shared" si="1"/>
        <v>4.8</v>
      </c>
      <c r="AW7" s="134">
        <f t="shared" si="1"/>
        <v>4.8</v>
      </c>
      <c r="AX7" s="134">
        <f t="shared" si="1"/>
        <v>4.8</v>
      </c>
      <c r="AY7" s="134">
        <f t="shared" si="1"/>
        <v>4.8</v>
      </c>
      <c r="AZ7" s="134">
        <f t="shared" si="1"/>
        <v>4.8</v>
      </c>
      <c r="BA7" s="134">
        <f t="shared" si="1"/>
        <v>4.8</v>
      </c>
      <c r="BB7" s="134">
        <f t="shared" si="1"/>
        <v>4.8</v>
      </c>
      <c r="BC7" s="134">
        <f t="shared" si="1"/>
        <v>4.8</v>
      </c>
      <c r="BD7" s="134">
        <f t="shared" si="1"/>
        <v>4.8</v>
      </c>
      <c r="BE7" s="134">
        <f t="shared" si="1"/>
        <v>4.8</v>
      </c>
      <c r="BF7" s="134">
        <f t="shared" si="1"/>
        <v>4.8</v>
      </c>
      <c r="BG7" s="134">
        <f t="shared" si="1"/>
        <v>4.8</v>
      </c>
      <c r="BH7" s="134">
        <f t="shared" si="1"/>
        <v>4.8</v>
      </c>
      <c r="BI7" s="134">
        <f t="shared" si="1"/>
        <v>4.8</v>
      </c>
      <c r="BJ7" s="134">
        <f t="shared" si="1"/>
        <v>4.8</v>
      </c>
      <c r="BK7" s="134">
        <f t="shared" si="1"/>
        <v>4.8</v>
      </c>
      <c r="BL7" s="134">
        <f t="shared" si="1"/>
        <v>4.8</v>
      </c>
      <c r="BM7" s="134">
        <f t="shared" si="1"/>
        <v>4.8</v>
      </c>
      <c r="BN7" s="134">
        <f t="shared" si="1"/>
        <v>4.8</v>
      </c>
      <c r="BO7" s="134">
        <f t="shared" si="1"/>
        <v>4.8</v>
      </c>
      <c r="BP7" s="134">
        <f t="shared" si="1"/>
        <v>4.8</v>
      </c>
      <c r="BQ7" s="134">
        <f t="shared" si="2"/>
        <v>4.8</v>
      </c>
      <c r="BR7" s="134">
        <f t="shared" si="2"/>
        <v>4.8</v>
      </c>
      <c r="BS7" s="134">
        <f t="shared" si="2"/>
        <v>4.8</v>
      </c>
      <c r="BT7" s="134">
        <f t="shared" si="2"/>
        <v>4.8</v>
      </c>
      <c r="BU7" s="134">
        <f t="shared" si="2"/>
        <v>4.8</v>
      </c>
      <c r="BV7" s="134">
        <f t="shared" si="2"/>
        <v>4.8</v>
      </c>
      <c r="BW7" s="134">
        <f t="shared" si="2"/>
        <v>4.8</v>
      </c>
      <c r="BX7" s="134">
        <f t="shared" si="2"/>
        <v>4.8</v>
      </c>
      <c r="BY7" s="134">
        <f t="shared" si="2"/>
        <v>4.8</v>
      </c>
      <c r="BZ7" s="134">
        <f t="shared" si="2"/>
        <v>4.8</v>
      </c>
      <c r="CA7" s="134">
        <f t="shared" si="2"/>
        <v>4.8</v>
      </c>
      <c r="CB7" s="134">
        <f t="shared" si="2"/>
        <v>4.8</v>
      </c>
      <c r="CC7" s="134">
        <f t="shared" si="2"/>
        <v>4.8</v>
      </c>
      <c r="CD7" s="134">
        <f t="shared" si="2"/>
        <v>4.8</v>
      </c>
      <c r="CE7" s="134">
        <f t="shared" si="2"/>
        <v>4.8</v>
      </c>
      <c r="CF7" s="134">
        <f t="shared" si="2"/>
        <v>4.8</v>
      </c>
      <c r="CG7" s="134">
        <f t="shared" si="2"/>
        <v>4.8</v>
      </c>
      <c r="CH7" s="134">
        <f t="shared" si="2"/>
        <v>4.8</v>
      </c>
      <c r="CI7" s="134">
        <f t="shared" si="2"/>
        <v>4.8</v>
      </c>
      <c r="CJ7" s="134">
        <f t="shared" si="2"/>
        <v>4.8</v>
      </c>
      <c r="CK7" s="134">
        <f t="shared" si="2"/>
        <v>4.8</v>
      </c>
      <c r="CL7" s="134">
        <f t="shared" si="2"/>
        <v>4.8</v>
      </c>
      <c r="CM7" s="134">
        <f t="shared" si="2"/>
        <v>4.8</v>
      </c>
      <c r="CN7" s="134">
        <f t="shared" si="2"/>
        <v>4.8</v>
      </c>
      <c r="CO7" s="134">
        <f t="shared" si="2"/>
        <v>4.8</v>
      </c>
      <c r="CP7" s="134">
        <f t="shared" si="2"/>
        <v>4.8</v>
      </c>
      <c r="CQ7" s="134">
        <f t="shared" si="2"/>
        <v>4.8</v>
      </c>
      <c r="CR7" s="134">
        <f t="shared" si="2"/>
        <v>4.8</v>
      </c>
      <c r="CS7" s="134">
        <f t="shared" si="3"/>
        <v>4.8</v>
      </c>
      <c r="CT7" s="134">
        <f t="shared" si="3"/>
        <v>4.8</v>
      </c>
      <c r="CU7" s="134">
        <f t="shared" si="3"/>
        <v>4.8</v>
      </c>
      <c r="CV7" s="134">
        <f t="shared" si="3"/>
        <v>4.8</v>
      </c>
      <c r="CW7" s="134">
        <f t="shared" si="3"/>
        <v>4.8</v>
      </c>
      <c r="CX7" s="134">
        <f t="shared" si="3"/>
        <v>4.8</v>
      </c>
      <c r="CY7" s="134">
        <f t="shared" si="3"/>
        <v>4.8</v>
      </c>
      <c r="CZ7" s="134">
        <f t="shared" si="3"/>
        <v>4.8</v>
      </c>
      <c r="DA7" s="134">
        <f t="shared" si="3"/>
        <v>4.8</v>
      </c>
      <c r="DB7" s="134">
        <f t="shared" si="3"/>
        <v>4.8</v>
      </c>
      <c r="DC7" s="134">
        <f t="shared" si="3"/>
        <v>4.8</v>
      </c>
      <c r="DD7" s="134">
        <f t="shared" si="3"/>
        <v>4.8</v>
      </c>
      <c r="DE7" s="134">
        <f t="shared" si="3"/>
        <v>4.8</v>
      </c>
      <c r="DF7" s="134">
        <f t="shared" si="3"/>
        <v>4.8</v>
      </c>
      <c r="DG7" s="134">
        <f t="shared" si="3"/>
        <v>4.8</v>
      </c>
      <c r="DH7" s="134">
        <f t="shared" si="3"/>
        <v>4.8</v>
      </c>
      <c r="DI7" s="134">
        <f t="shared" si="3"/>
        <v>4.8</v>
      </c>
      <c r="DJ7" s="134">
        <f t="shared" si="3"/>
        <v>4.8</v>
      </c>
      <c r="DK7" s="134">
        <f t="shared" si="3"/>
        <v>4.8</v>
      </c>
      <c r="DL7" s="134">
        <f t="shared" si="3"/>
        <v>4.8</v>
      </c>
      <c r="DM7" s="134">
        <f t="shared" si="3"/>
        <v>4.8</v>
      </c>
      <c r="DN7" s="134">
        <f t="shared" si="3"/>
        <v>4.8</v>
      </c>
      <c r="DO7" s="134">
        <f t="shared" si="3"/>
        <v>4.8</v>
      </c>
      <c r="DP7" s="134">
        <f t="shared" si="3"/>
        <v>4.8</v>
      </c>
      <c r="DQ7" s="134">
        <f t="shared" si="3"/>
        <v>4.8</v>
      </c>
      <c r="DR7" s="134">
        <f t="shared" si="3"/>
        <v>4.8</v>
      </c>
      <c r="DS7" s="134">
        <f t="shared" si="3"/>
        <v>4.8</v>
      </c>
      <c r="DT7" s="134">
        <f t="shared" si="3"/>
        <v>4.8</v>
      </c>
      <c r="DU7" s="134">
        <f t="shared" si="3"/>
        <v>4.8</v>
      </c>
      <c r="DV7" s="134">
        <f t="shared" si="3"/>
        <v>4.8</v>
      </c>
      <c r="DW7" s="134">
        <f t="shared" si="3"/>
        <v>4.8</v>
      </c>
      <c r="DX7" s="134">
        <f t="shared" si="3"/>
        <v>4.8</v>
      </c>
      <c r="DY7" s="134">
        <f t="shared" si="3"/>
        <v>4.8</v>
      </c>
      <c r="DZ7" s="134">
        <f t="shared" si="3"/>
        <v>4.8</v>
      </c>
      <c r="EA7" s="134">
        <f t="shared" si="3"/>
        <v>4.8</v>
      </c>
      <c r="EB7" s="134">
        <f t="shared" si="3"/>
        <v>4.8</v>
      </c>
      <c r="EC7" s="134">
        <f t="shared" si="3"/>
        <v>4.8</v>
      </c>
      <c r="ED7" s="134">
        <f t="shared" si="3"/>
        <v>4.8</v>
      </c>
      <c r="EE7" s="134">
        <f t="shared" si="3"/>
        <v>4.8</v>
      </c>
      <c r="EF7" s="134">
        <f t="shared" si="3"/>
        <v>4.8</v>
      </c>
      <c r="EG7" s="134">
        <f t="shared" si="3"/>
        <v>4.8</v>
      </c>
      <c r="EH7" s="134">
        <f t="shared" si="3"/>
        <v>4.8</v>
      </c>
      <c r="EI7" s="134">
        <f t="shared" si="3"/>
        <v>4.8</v>
      </c>
      <c r="EJ7" s="134">
        <f t="shared" si="3"/>
        <v>4.8</v>
      </c>
      <c r="EK7" s="134">
        <f t="shared" si="3"/>
        <v>4.8</v>
      </c>
      <c r="EL7" s="134">
        <f t="shared" si="3"/>
        <v>4.8</v>
      </c>
      <c r="EM7" s="134">
        <f t="shared" si="3"/>
        <v>4.8</v>
      </c>
      <c r="EN7" s="134">
        <f t="shared" si="3"/>
        <v>4.8</v>
      </c>
      <c r="EO7" s="134">
        <f t="shared" si="3"/>
        <v>4.8</v>
      </c>
      <c r="EP7" s="134">
        <f t="shared" si="3"/>
        <v>4.8</v>
      </c>
      <c r="EQ7" s="134">
        <f t="shared" si="3"/>
        <v>4.8</v>
      </c>
      <c r="ER7" s="134">
        <f t="shared" si="3"/>
        <v>4.8</v>
      </c>
      <c r="ES7" s="134">
        <f t="shared" si="3"/>
        <v>4.8</v>
      </c>
      <c r="ET7" s="134">
        <f t="shared" si="3"/>
        <v>4.8</v>
      </c>
      <c r="EU7" s="134">
        <f t="shared" si="3"/>
        <v>4.8</v>
      </c>
      <c r="EV7" s="134">
        <f t="shared" si="3"/>
        <v>4.8</v>
      </c>
      <c r="EW7" s="134">
        <f t="shared" si="3"/>
        <v>4.8</v>
      </c>
      <c r="EX7" s="134">
        <f t="shared" si="3"/>
        <v>4.8</v>
      </c>
      <c r="EY7" s="134">
        <f t="shared" si="3"/>
        <v>4.8</v>
      </c>
      <c r="EZ7" s="134">
        <f t="shared" si="3"/>
        <v>4.8</v>
      </c>
      <c r="FA7" s="134">
        <f t="shared" si="3"/>
        <v>4.8</v>
      </c>
      <c r="FB7" s="134">
        <f t="shared" si="3"/>
        <v>4.8</v>
      </c>
      <c r="FC7" s="134">
        <f t="shared" si="3"/>
        <v>4.8</v>
      </c>
      <c r="FD7" s="134">
        <f t="shared" si="3"/>
        <v>4.8</v>
      </c>
      <c r="FE7" s="134">
        <f aca="true" t="shared" si="8" ref="FE7:GJ7">FD7</f>
        <v>4.8</v>
      </c>
      <c r="FF7" s="134">
        <f t="shared" si="8"/>
        <v>4.8</v>
      </c>
      <c r="FG7" s="134">
        <f t="shared" si="8"/>
        <v>4.8</v>
      </c>
      <c r="FH7" s="134">
        <f t="shared" si="8"/>
        <v>4.8</v>
      </c>
      <c r="FI7" s="134">
        <f t="shared" si="8"/>
        <v>4.8</v>
      </c>
      <c r="FJ7" s="134">
        <f t="shared" si="8"/>
        <v>4.8</v>
      </c>
      <c r="FK7" s="134">
        <f t="shared" si="8"/>
        <v>4.8</v>
      </c>
      <c r="FL7" s="134">
        <f t="shared" si="8"/>
        <v>4.8</v>
      </c>
      <c r="FM7" s="134">
        <f t="shared" si="8"/>
        <v>4.8</v>
      </c>
      <c r="FN7" s="134">
        <f t="shared" si="8"/>
        <v>4.8</v>
      </c>
      <c r="FO7" s="134">
        <f t="shared" si="8"/>
        <v>4.8</v>
      </c>
      <c r="FP7" s="134">
        <f t="shared" si="8"/>
        <v>4.8</v>
      </c>
      <c r="FQ7" s="134">
        <f t="shared" si="8"/>
        <v>4.8</v>
      </c>
      <c r="FR7" s="134">
        <f t="shared" si="8"/>
        <v>4.8</v>
      </c>
      <c r="FS7" s="134">
        <f t="shared" si="8"/>
        <v>4.8</v>
      </c>
      <c r="FT7" s="134">
        <f t="shared" si="8"/>
        <v>4.8</v>
      </c>
      <c r="FU7" s="134">
        <f t="shared" si="8"/>
        <v>4.8</v>
      </c>
      <c r="FV7" s="134">
        <f t="shared" si="8"/>
        <v>4.8</v>
      </c>
      <c r="FW7" s="134">
        <f t="shared" si="8"/>
        <v>4.8</v>
      </c>
      <c r="FX7" s="134">
        <f t="shared" si="8"/>
        <v>4.8</v>
      </c>
      <c r="FY7" s="134">
        <f t="shared" si="8"/>
        <v>4.8</v>
      </c>
      <c r="FZ7" s="134">
        <f t="shared" si="8"/>
        <v>4.8</v>
      </c>
      <c r="GA7" s="134">
        <f t="shared" si="8"/>
        <v>4.8</v>
      </c>
      <c r="GB7" s="134">
        <f t="shared" si="8"/>
        <v>4.8</v>
      </c>
      <c r="GC7" s="134">
        <f t="shared" si="8"/>
        <v>4.8</v>
      </c>
      <c r="GD7" s="134">
        <f t="shared" si="8"/>
        <v>4.8</v>
      </c>
      <c r="GE7" s="134">
        <f t="shared" si="8"/>
        <v>4.8</v>
      </c>
      <c r="GF7" s="134">
        <f t="shared" si="8"/>
        <v>4.8</v>
      </c>
      <c r="GG7" s="134">
        <f t="shared" si="8"/>
        <v>4.8</v>
      </c>
      <c r="GH7" s="134">
        <f t="shared" si="8"/>
        <v>4.8</v>
      </c>
      <c r="GI7" s="134">
        <f t="shared" si="8"/>
        <v>4.8</v>
      </c>
      <c r="GJ7" s="134">
        <f t="shared" si="8"/>
        <v>4.8</v>
      </c>
      <c r="GK7" s="134">
        <f aca="true" t="shared" si="9" ref="GK7:HP7">GJ7</f>
        <v>4.8</v>
      </c>
      <c r="GL7" s="134">
        <f t="shared" si="9"/>
        <v>4.8</v>
      </c>
      <c r="GM7" s="134">
        <f t="shared" si="9"/>
        <v>4.8</v>
      </c>
      <c r="GN7" s="134">
        <f t="shared" si="9"/>
        <v>4.8</v>
      </c>
      <c r="GO7" s="134">
        <f t="shared" si="9"/>
        <v>4.8</v>
      </c>
      <c r="GP7" s="134">
        <f t="shared" si="9"/>
        <v>4.8</v>
      </c>
      <c r="GQ7" s="134">
        <f t="shared" si="9"/>
        <v>4.8</v>
      </c>
      <c r="GR7" s="134">
        <f t="shared" si="9"/>
        <v>4.8</v>
      </c>
      <c r="GS7" s="134">
        <f t="shared" si="9"/>
        <v>4.8</v>
      </c>
      <c r="GT7" s="134">
        <f t="shared" si="9"/>
        <v>4.8</v>
      </c>
      <c r="GU7" s="134">
        <f t="shared" si="9"/>
        <v>4.8</v>
      </c>
      <c r="GV7" s="134">
        <f t="shared" si="9"/>
        <v>4.8</v>
      </c>
      <c r="GW7" s="134">
        <f t="shared" si="9"/>
        <v>4.8</v>
      </c>
      <c r="GX7" s="134">
        <f t="shared" si="9"/>
        <v>4.8</v>
      </c>
      <c r="GY7" s="134">
        <f t="shared" si="9"/>
        <v>4.8</v>
      </c>
      <c r="GZ7" s="134">
        <f t="shared" si="9"/>
        <v>4.8</v>
      </c>
      <c r="HA7" s="134">
        <f t="shared" si="9"/>
        <v>4.8</v>
      </c>
      <c r="HB7" s="134">
        <f t="shared" si="9"/>
        <v>4.8</v>
      </c>
      <c r="HC7" s="134">
        <f t="shared" si="9"/>
        <v>4.8</v>
      </c>
      <c r="HD7" s="134">
        <f t="shared" si="9"/>
        <v>4.8</v>
      </c>
      <c r="HE7" s="134">
        <f t="shared" si="9"/>
        <v>4.8</v>
      </c>
      <c r="HF7" s="134">
        <f t="shared" si="9"/>
        <v>4.8</v>
      </c>
      <c r="HG7" s="134">
        <f t="shared" si="9"/>
        <v>4.8</v>
      </c>
      <c r="HH7" s="134">
        <f t="shared" si="9"/>
        <v>4.8</v>
      </c>
      <c r="HI7" s="134">
        <f t="shared" si="9"/>
        <v>4.8</v>
      </c>
      <c r="HJ7" s="134">
        <f t="shared" si="9"/>
        <v>4.8</v>
      </c>
      <c r="HK7" s="134">
        <f t="shared" si="9"/>
        <v>4.8</v>
      </c>
      <c r="HL7" s="134">
        <f t="shared" si="9"/>
        <v>4.8</v>
      </c>
      <c r="HM7" s="134">
        <f t="shared" si="9"/>
        <v>4.8</v>
      </c>
      <c r="HN7" s="134">
        <f t="shared" si="9"/>
        <v>4.8</v>
      </c>
      <c r="HO7" s="134">
        <f t="shared" si="9"/>
        <v>4.8</v>
      </c>
      <c r="HP7" s="134">
        <f t="shared" si="9"/>
        <v>4.8</v>
      </c>
      <c r="HQ7" s="134">
        <f t="shared" si="6"/>
        <v>4.8</v>
      </c>
      <c r="HR7" s="134">
        <f t="shared" si="6"/>
        <v>4.8</v>
      </c>
      <c r="HS7" s="134">
        <f t="shared" si="6"/>
        <v>4.8</v>
      </c>
      <c r="HT7" s="134">
        <f t="shared" si="6"/>
        <v>4.8</v>
      </c>
      <c r="HU7" s="134">
        <f t="shared" si="6"/>
        <v>4.8</v>
      </c>
      <c r="HV7" s="134">
        <f t="shared" si="6"/>
        <v>4.8</v>
      </c>
      <c r="HW7" s="134">
        <f t="shared" si="6"/>
        <v>4.8</v>
      </c>
      <c r="HX7" s="134">
        <f t="shared" si="6"/>
        <v>4.8</v>
      </c>
      <c r="HY7" s="134">
        <f t="shared" si="6"/>
        <v>4.8</v>
      </c>
      <c r="HZ7" s="134">
        <f t="shared" si="6"/>
        <v>4.8</v>
      </c>
      <c r="IA7" s="134">
        <f t="shared" si="6"/>
        <v>4.8</v>
      </c>
      <c r="IB7" s="134">
        <f t="shared" si="6"/>
        <v>4.8</v>
      </c>
      <c r="IC7" s="134">
        <f t="shared" si="6"/>
        <v>4.8</v>
      </c>
      <c r="ID7" s="134">
        <f t="shared" si="6"/>
        <v>4.8</v>
      </c>
      <c r="IE7" s="134">
        <f t="shared" si="6"/>
        <v>4.8</v>
      </c>
      <c r="IF7" s="134">
        <f t="shared" si="6"/>
        <v>4.8</v>
      </c>
      <c r="IG7" s="134">
        <f t="shared" si="6"/>
        <v>4.8</v>
      </c>
      <c r="IH7" s="134">
        <f t="shared" si="6"/>
        <v>4.8</v>
      </c>
      <c r="II7" s="134">
        <f t="shared" si="6"/>
        <v>4.8</v>
      </c>
      <c r="IJ7" s="134">
        <f t="shared" si="6"/>
        <v>4.8</v>
      </c>
      <c r="IK7" s="134">
        <f t="shared" si="6"/>
        <v>4.8</v>
      </c>
      <c r="IL7" s="134">
        <f t="shared" si="6"/>
        <v>4.8</v>
      </c>
      <c r="IM7" s="134">
        <f t="shared" si="6"/>
        <v>4.8</v>
      </c>
      <c r="IN7" s="134">
        <f t="shared" si="6"/>
        <v>4.8</v>
      </c>
      <c r="IO7" s="134">
        <f t="shared" si="6"/>
        <v>4.8</v>
      </c>
      <c r="IP7" s="134">
        <f t="shared" si="6"/>
        <v>4.8</v>
      </c>
      <c r="IQ7" s="134">
        <f t="shared" si="6"/>
        <v>4.8</v>
      </c>
      <c r="IR7" s="134">
        <f t="shared" si="6"/>
        <v>4.8</v>
      </c>
      <c r="IS7" s="134">
        <f t="shared" si="6"/>
        <v>4.8</v>
      </c>
      <c r="IT7" s="134">
        <f t="shared" si="6"/>
        <v>4.8</v>
      </c>
      <c r="IU7" s="134">
        <f t="shared" si="6"/>
        <v>4.8</v>
      </c>
      <c r="IV7" s="134">
        <f t="shared" si="6"/>
        <v>4.8</v>
      </c>
    </row>
    <row r="8" spans="2:256" ht="12.75">
      <c r="B8" s="134" t="s">
        <v>11</v>
      </c>
      <c r="C8" s="134">
        <f>(25.4*(Main!C10))-5</f>
        <v>45.8</v>
      </c>
      <c r="D8" s="134">
        <f t="shared" si="0"/>
        <v>45.8</v>
      </c>
      <c r="E8" s="134">
        <f aca="true" t="shared" si="10" ref="E8:BP11">D8</f>
        <v>45.8</v>
      </c>
      <c r="F8" s="134">
        <f t="shared" si="10"/>
        <v>45.8</v>
      </c>
      <c r="G8" s="134">
        <f t="shared" si="10"/>
        <v>45.8</v>
      </c>
      <c r="H8" s="134">
        <f t="shared" si="10"/>
        <v>45.8</v>
      </c>
      <c r="I8" s="134">
        <f t="shared" si="10"/>
        <v>45.8</v>
      </c>
      <c r="J8" s="134">
        <f t="shared" si="10"/>
        <v>45.8</v>
      </c>
      <c r="K8" s="134">
        <f t="shared" si="10"/>
        <v>45.8</v>
      </c>
      <c r="L8" s="134">
        <f t="shared" si="10"/>
        <v>45.8</v>
      </c>
      <c r="M8" s="134">
        <f t="shared" si="10"/>
        <v>45.8</v>
      </c>
      <c r="N8" s="134">
        <f t="shared" si="10"/>
        <v>45.8</v>
      </c>
      <c r="O8" s="134">
        <f t="shared" si="10"/>
        <v>45.8</v>
      </c>
      <c r="P8" s="134">
        <f t="shared" si="10"/>
        <v>45.8</v>
      </c>
      <c r="Q8" s="134">
        <f t="shared" si="10"/>
        <v>45.8</v>
      </c>
      <c r="R8" s="134">
        <f t="shared" si="10"/>
        <v>45.8</v>
      </c>
      <c r="S8" s="134">
        <f t="shared" si="10"/>
        <v>45.8</v>
      </c>
      <c r="T8" s="134">
        <f t="shared" si="10"/>
        <v>45.8</v>
      </c>
      <c r="U8" s="134">
        <f t="shared" si="10"/>
        <v>45.8</v>
      </c>
      <c r="V8" s="134">
        <f t="shared" si="10"/>
        <v>45.8</v>
      </c>
      <c r="W8" s="134">
        <f t="shared" si="10"/>
        <v>45.8</v>
      </c>
      <c r="X8" s="134">
        <f t="shared" si="10"/>
        <v>45.8</v>
      </c>
      <c r="Y8" s="134">
        <f t="shared" si="10"/>
        <v>45.8</v>
      </c>
      <c r="Z8" s="134">
        <f t="shared" si="10"/>
        <v>45.8</v>
      </c>
      <c r="AA8" s="134">
        <f t="shared" si="10"/>
        <v>45.8</v>
      </c>
      <c r="AB8" s="134">
        <f t="shared" si="10"/>
        <v>45.8</v>
      </c>
      <c r="AC8" s="134">
        <f t="shared" si="10"/>
        <v>45.8</v>
      </c>
      <c r="AD8" s="134">
        <f t="shared" si="10"/>
        <v>45.8</v>
      </c>
      <c r="AE8" s="134">
        <f t="shared" si="10"/>
        <v>45.8</v>
      </c>
      <c r="AF8" s="134">
        <f t="shared" si="10"/>
        <v>45.8</v>
      </c>
      <c r="AG8" s="134">
        <f t="shared" si="10"/>
        <v>45.8</v>
      </c>
      <c r="AH8" s="134">
        <f t="shared" si="10"/>
        <v>45.8</v>
      </c>
      <c r="AI8" s="134">
        <f t="shared" si="10"/>
        <v>45.8</v>
      </c>
      <c r="AJ8" s="134">
        <f t="shared" si="10"/>
        <v>45.8</v>
      </c>
      <c r="AK8" s="134">
        <f t="shared" si="10"/>
        <v>45.8</v>
      </c>
      <c r="AL8" s="134">
        <f t="shared" si="10"/>
        <v>45.8</v>
      </c>
      <c r="AM8" s="134">
        <f t="shared" si="10"/>
        <v>45.8</v>
      </c>
      <c r="AN8" s="134">
        <f t="shared" si="10"/>
        <v>45.8</v>
      </c>
      <c r="AO8" s="134">
        <f t="shared" si="10"/>
        <v>45.8</v>
      </c>
      <c r="AP8" s="134">
        <f t="shared" si="10"/>
        <v>45.8</v>
      </c>
      <c r="AQ8" s="134">
        <f t="shared" si="10"/>
        <v>45.8</v>
      </c>
      <c r="AR8" s="134">
        <f t="shared" si="10"/>
        <v>45.8</v>
      </c>
      <c r="AS8" s="134">
        <f t="shared" si="10"/>
        <v>45.8</v>
      </c>
      <c r="AT8" s="134">
        <f t="shared" si="10"/>
        <v>45.8</v>
      </c>
      <c r="AU8" s="134">
        <f t="shared" si="10"/>
        <v>45.8</v>
      </c>
      <c r="AV8" s="134">
        <f t="shared" si="10"/>
        <v>45.8</v>
      </c>
      <c r="AW8" s="134">
        <f t="shared" si="10"/>
        <v>45.8</v>
      </c>
      <c r="AX8" s="134">
        <f t="shared" si="10"/>
        <v>45.8</v>
      </c>
      <c r="AY8" s="134">
        <f t="shared" si="10"/>
        <v>45.8</v>
      </c>
      <c r="AZ8" s="134">
        <f t="shared" si="10"/>
        <v>45.8</v>
      </c>
      <c r="BA8" s="134">
        <f t="shared" si="10"/>
        <v>45.8</v>
      </c>
      <c r="BB8" s="134">
        <f t="shared" si="10"/>
        <v>45.8</v>
      </c>
      <c r="BC8" s="134">
        <f t="shared" si="10"/>
        <v>45.8</v>
      </c>
      <c r="BD8" s="134">
        <f t="shared" si="10"/>
        <v>45.8</v>
      </c>
      <c r="BE8" s="134">
        <f t="shared" si="10"/>
        <v>45.8</v>
      </c>
      <c r="BF8" s="134">
        <f t="shared" si="10"/>
        <v>45.8</v>
      </c>
      <c r="BG8" s="134">
        <f t="shared" si="10"/>
        <v>45.8</v>
      </c>
      <c r="BH8" s="134">
        <f t="shared" si="10"/>
        <v>45.8</v>
      </c>
      <c r="BI8" s="134">
        <f t="shared" si="10"/>
        <v>45.8</v>
      </c>
      <c r="BJ8" s="134">
        <f t="shared" si="10"/>
        <v>45.8</v>
      </c>
      <c r="BK8" s="134">
        <f t="shared" si="10"/>
        <v>45.8</v>
      </c>
      <c r="BL8" s="134">
        <f t="shared" si="10"/>
        <v>45.8</v>
      </c>
      <c r="BM8" s="134">
        <f t="shared" si="10"/>
        <v>45.8</v>
      </c>
      <c r="BN8" s="134">
        <f t="shared" si="10"/>
        <v>45.8</v>
      </c>
      <c r="BO8" s="134">
        <f t="shared" si="10"/>
        <v>45.8</v>
      </c>
      <c r="BP8" s="134">
        <f t="shared" si="10"/>
        <v>45.8</v>
      </c>
      <c r="BQ8" s="134">
        <f t="shared" si="2"/>
        <v>45.8</v>
      </c>
      <c r="BR8" s="134">
        <f t="shared" si="2"/>
        <v>45.8</v>
      </c>
      <c r="BS8" s="134">
        <f t="shared" si="2"/>
        <v>45.8</v>
      </c>
      <c r="BT8" s="134">
        <f t="shared" si="2"/>
        <v>45.8</v>
      </c>
      <c r="BU8" s="134">
        <f t="shared" si="2"/>
        <v>45.8</v>
      </c>
      <c r="BV8" s="134">
        <f t="shared" si="2"/>
        <v>45.8</v>
      </c>
      <c r="BW8" s="134">
        <f t="shared" si="2"/>
        <v>45.8</v>
      </c>
      <c r="BX8" s="134">
        <f t="shared" si="2"/>
        <v>45.8</v>
      </c>
      <c r="BY8" s="134">
        <f t="shared" si="2"/>
        <v>45.8</v>
      </c>
      <c r="BZ8" s="134">
        <f t="shared" si="2"/>
        <v>45.8</v>
      </c>
      <c r="CA8" s="134">
        <f t="shared" si="2"/>
        <v>45.8</v>
      </c>
      <c r="CB8" s="134">
        <f t="shared" si="2"/>
        <v>45.8</v>
      </c>
      <c r="CC8" s="134">
        <f t="shared" si="2"/>
        <v>45.8</v>
      </c>
      <c r="CD8" s="134">
        <f t="shared" si="2"/>
        <v>45.8</v>
      </c>
      <c r="CE8" s="134">
        <f t="shared" si="2"/>
        <v>45.8</v>
      </c>
      <c r="CF8" s="134">
        <f t="shared" si="2"/>
        <v>45.8</v>
      </c>
      <c r="CG8" s="134">
        <f t="shared" si="2"/>
        <v>45.8</v>
      </c>
      <c r="CH8" s="134">
        <f t="shared" si="2"/>
        <v>45.8</v>
      </c>
      <c r="CI8" s="134">
        <f t="shared" si="2"/>
        <v>45.8</v>
      </c>
      <c r="CJ8" s="134">
        <f t="shared" si="2"/>
        <v>45.8</v>
      </c>
      <c r="CK8" s="134">
        <f t="shared" si="2"/>
        <v>45.8</v>
      </c>
      <c r="CL8" s="134">
        <f t="shared" si="2"/>
        <v>45.8</v>
      </c>
      <c r="CM8" s="134">
        <f t="shared" si="2"/>
        <v>45.8</v>
      </c>
      <c r="CN8" s="134">
        <f t="shared" si="2"/>
        <v>45.8</v>
      </c>
      <c r="CO8" s="134">
        <f t="shared" si="2"/>
        <v>45.8</v>
      </c>
      <c r="CP8" s="134">
        <f t="shared" si="2"/>
        <v>45.8</v>
      </c>
      <c r="CQ8" s="134">
        <f t="shared" si="2"/>
        <v>45.8</v>
      </c>
      <c r="CR8" s="134">
        <f t="shared" si="2"/>
        <v>45.8</v>
      </c>
      <c r="CS8" s="134">
        <f t="shared" si="3"/>
        <v>45.8</v>
      </c>
      <c r="CT8" s="134">
        <f t="shared" si="3"/>
        <v>45.8</v>
      </c>
      <c r="CU8" s="134">
        <f t="shared" si="3"/>
        <v>45.8</v>
      </c>
      <c r="CV8" s="134">
        <f t="shared" si="3"/>
        <v>45.8</v>
      </c>
      <c r="CW8" s="134">
        <f t="shared" si="3"/>
        <v>45.8</v>
      </c>
      <c r="CX8" s="134">
        <f t="shared" si="3"/>
        <v>45.8</v>
      </c>
      <c r="CY8" s="134">
        <f t="shared" si="3"/>
        <v>45.8</v>
      </c>
      <c r="CZ8" s="134">
        <f t="shared" si="3"/>
        <v>45.8</v>
      </c>
      <c r="DA8" s="134">
        <f t="shared" si="3"/>
        <v>45.8</v>
      </c>
      <c r="DB8" s="134">
        <f t="shared" si="3"/>
        <v>45.8</v>
      </c>
      <c r="DC8" s="134">
        <f t="shared" si="3"/>
        <v>45.8</v>
      </c>
      <c r="DD8" s="134">
        <f t="shared" si="3"/>
        <v>45.8</v>
      </c>
      <c r="DE8" s="134">
        <f t="shared" si="3"/>
        <v>45.8</v>
      </c>
      <c r="DF8" s="134">
        <f t="shared" si="3"/>
        <v>45.8</v>
      </c>
      <c r="DG8" s="134">
        <f t="shared" si="3"/>
        <v>45.8</v>
      </c>
      <c r="DH8" s="134">
        <f t="shared" si="3"/>
        <v>45.8</v>
      </c>
      <c r="DI8" s="134">
        <f t="shared" si="3"/>
        <v>45.8</v>
      </c>
      <c r="DJ8" s="134">
        <f t="shared" si="3"/>
        <v>45.8</v>
      </c>
      <c r="DK8" s="134">
        <f t="shared" si="3"/>
        <v>45.8</v>
      </c>
      <c r="DL8" s="134">
        <f t="shared" si="3"/>
        <v>45.8</v>
      </c>
      <c r="DM8" s="134">
        <f t="shared" si="3"/>
        <v>45.8</v>
      </c>
      <c r="DN8" s="134">
        <f t="shared" si="3"/>
        <v>45.8</v>
      </c>
      <c r="DO8" s="134">
        <f t="shared" si="3"/>
        <v>45.8</v>
      </c>
      <c r="DP8" s="134">
        <f t="shared" si="3"/>
        <v>45.8</v>
      </c>
      <c r="DQ8" s="134">
        <f t="shared" si="3"/>
        <v>45.8</v>
      </c>
      <c r="DR8" s="134">
        <f t="shared" si="3"/>
        <v>45.8</v>
      </c>
      <c r="DS8" s="134">
        <f t="shared" si="3"/>
        <v>45.8</v>
      </c>
      <c r="DT8" s="134">
        <f t="shared" si="3"/>
        <v>45.8</v>
      </c>
      <c r="DU8" s="134">
        <f t="shared" si="3"/>
        <v>45.8</v>
      </c>
      <c r="DV8" s="134">
        <f t="shared" si="3"/>
        <v>45.8</v>
      </c>
      <c r="DW8" s="134">
        <f t="shared" si="3"/>
        <v>45.8</v>
      </c>
      <c r="DX8" s="134">
        <f t="shared" si="3"/>
        <v>45.8</v>
      </c>
      <c r="DY8" s="134">
        <f t="shared" si="3"/>
        <v>45.8</v>
      </c>
      <c r="DZ8" s="134">
        <f t="shared" si="3"/>
        <v>45.8</v>
      </c>
      <c r="EA8" s="134">
        <f t="shared" si="3"/>
        <v>45.8</v>
      </c>
      <c r="EB8" s="134">
        <f t="shared" si="3"/>
        <v>45.8</v>
      </c>
      <c r="EC8" s="134">
        <f t="shared" si="3"/>
        <v>45.8</v>
      </c>
      <c r="ED8" s="134">
        <f t="shared" si="3"/>
        <v>45.8</v>
      </c>
      <c r="EE8" s="134">
        <f t="shared" si="3"/>
        <v>45.8</v>
      </c>
      <c r="EF8" s="134">
        <f t="shared" si="3"/>
        <v>45.8</v>
      </c>
      <c r="EG8" s="134">
        <f t="shared" si="3"/>
        <v>45.8</v>
      </c>
      <c r="EH8" s="134">
        <f t="shared" si="3"/>
        <v>45.8</v>
      </c>
      <c r="EI8" s="134">
        <f t="shared" si="3"/>
        <v>45.8</v>
      </c>
      <c r="EJ8" s="134">
        <f t="shared" si="3"/>
        <v>45.8</v>
      </c>
      <c r="EK8" s="134">
        <f t="shared" si="3"/>
        <v>45.8</v>
      </c>
      <c r="EL8" s="134">
        <f t="shared" si="3"/>
        <v>45.8</v>
      </c>
      <c r="EM8" s="134">
        <f t="shared" si="3"/>
        <v>45.8</v>
      </c>
      <c r="EN8" s="134">
        <f t="shared" si="3"/>
        <v>45.8</v>
      </c>
      <c r="EO8" s="134">
        <f t="shared" si="3"/>
        <v>45.8</v>
      </c>
      <c r="EP8" s="134">
        <f t="shared" si="3"/>
        <v>45.8</v>
      </c>
      <c r="EQ8" s="134">
        <f t="shared" si="3"/>
        <v>45.8</v>
      </c>
      <c r="ER8" s="134">
        <f t="shared" si="3"/>
        <v>45.8</v>
      </c>
      <c r="ES8" s="134">
        <f t="shared" si="3"/>
        <v>45.8</v>
      </c>
      <c r="ET8" s="134">
        <f t="shared" si="3"/>
        <v>45.8</v>
      </c>
      <c r="EU8" s="134">
        <f t="shared" si="3"/>
        <v>45.8</v>
      </c>
      <c r="EV8" s="134">
        <f t="shared" si="3"/>
        <v>45.8</v>
      </c>
      <c r="EW8" s="134">
        <f t="shared" si="3"/>
        <v>45.8</v>
      </c>
      <c r="EX8" s="134">
        <f t="shared" si="3"/>
        <v>45.8</v>
      </c>
      <c r="EY8" s="134">
        <f t="shared" si="3"/>
        <v>45.8</v>
      </c>
      <c r="EZ8" s="134">
        <f t="shared" si="3"/>
        <v>45.8</v>
      </c>
      <c r="FA8" s="134">
        <f t="shared" si="3"/>
        <v>45.8</v>
      </c>
      <c r="FB8" s="134">
        <f t="shared" si="3"/>
        <v>45.8</v>
      </c>
      <c r="FC8" s="134">
        <f t="shared" si="3"/>
        <v>45.8</v>
      </c>
      <c r="FD8" s="134">
        <f t="shared" si="3"/>
        <v>45.8</v>
      </c>
      <c r="FE8" s="134">
        <f aca="true" t="shared" si="11" ref="FE8:GJ8">FD8</f>
        <v>45.8</v>
      </c>
      <c r="FF8" s="134">
        <f t="shared" si="11"/>
        <v>45.8</v>
      </c>
      <c r="FG8" s="134">
        <f t="shared" si="11"/>
        <v>45.8</v>
      </c>
      <c r="FH8" s="134">
        <f t="shared" si="11"/>
        <v>45.8</v>
      </c>
      <c r="FI8" s="134">
        <f t="shared" si="11"/>
        <v>45.8</v>
      </c>
      <c r="FJ8" s="134">
        <f t="shared" si="11"/>
        <v>45.8</v>
      </c>
      <c r="FK8" s="134">
        <f t="shared" si="11"/>
        <v>45.8</v>
      </c>
      <c r="FL8" s="134">
        <f t="shared" si="11"/>
        <v>45.8</v>
      </c>
      <c r="FM8" s="134">
        <f t="shared" si="11"/>
        <v>45.8</v>
      </c>
      <c r="FN8" s="134">
        <f t="shared" si="11"/>
        <v>45.8</v>
      </c>
      <c r="FO8" s="134">
        <f t="shared" si="11"/>
        <v>45.8</v>
      </c>
      <c r="FP8" s="134">
        <f t="shared" si="11"/>
        <v>45.8</v>
      </c>
      <c r="FQ8" s="134">
        <f t="shared" si="11"/>
        <v>45.8</v>
      </c>
      <c r="FR8" s="134">
        <f t="shared" si="11"/>
        <v>45.8</v>
      </c>
      <c r="FS8" s="134">
        <f t="shared" si="11"/>
        <v>45.8</v>
      </c>
      <c r="FT8" s="134">
        <f t="shared" si="11"/>
        <v>45.8</v>
      </c>
      <c r="FU8" s="134">
        <f t="shared" si="11"/>
        <v>45.8</v>
      </c>
      <c r="FV8" s="134">
        <f t="shared" si="11"/>
        <v>45.8</v>
      </c>
      <c r="FW8" s="134">
        <f t="shared" si="11"/>
        <v>45.8</v>
      </c>
      <c r="FX8" s="134">
        <f t="shared" si="11"/>
        <v>45.8</v>
      </c>
      <c r="FY8" s="134">
        <f t="shared" si="11"/>
        <v>45.8</v>
      </c>
      <c r="FZ8" s="134">
        <f t="shared" si="11"/>
        <v>45.8</v>
      </c>
      <c r="GA8" s="134">
        <f t="shared" si="11"/>
        <v>45.8</v>
      </c>
      <c r="GB8" s="134">
        <f t="shared" si="11"/>
        <v>45.8</v>
      </c>
      <c r="GC8" s="134">
        <f t="shared" si="11"/>
        <v>45.8</v>
      </c>
      <c r="GD8" s="134">
        <f t="shared" si="11"/>
        <v>45.8</v>
      </c>
      <c r="GE8" s="134">
        <f t="shared" si="11"/>
        <v>45.8</v>
      </c>
      <c r="GF8" s="134">
        <f t="shared" si="11"/>
        <v>45.8</v>
      </c>
      <c r="GG8" s="134">
        <f t="shared" si="11"/>
        <v>45.8</v>
      </c>
      <c r="GH8" s="134">
        <f t="shared" si="11"/>
        <v>45.8</v>
      </c>
      <c r="GI8" s="134">
        <f t="shared" si="11"/>
        <v>45.8</v>
      </c>
      <c r="GJ8" s="134">
        <f t="shared" si="11"/>
        <v>45.8</v>
      </c>
      <c r="GK8" s="134">
        <f aca="true" t="shared" si="12" ref="GK8:HP8">GJ8</f>
        <v>45.8</v>
      </c>
      <c r="GL8" s="134">
        <f t="shared" si="12"/>
        <v>45.8</v>
      </c>
      <c r="GM8" s="134">
        <f t="shared" si="12"/>
        <v>45.8</v>
      </c>
      <c r="GN8" s="134">
        <f t="shared" si="12"/>
        <v>45.8</v>
      </c>
      <c r="GO8" s="134">
        <f t="shared" si="12"/>
        <v>45.8</v>
      </c>
      <c r="GP8" s="134">
        <f t="shared" si="12"/>
        <v>45.8</v>
      </c>
      <c r="GQ8" s="134">
        <f t="shared" si="12"/>
        <v>45.8</v>
      </c>
      <c r="GR8" s="134">
        <f t="shared" si="12"/>
        <v>45.8</v>
      </c>
      <c r="GS8" s="134">
        <f t="shared" si="12"/>
        <v>45.8</v>
      </c>
      <c r="GT8" s="134">
        <f t="shared" si="12"/>
        <v>45.8</v>
      </c>
      <c r="GU8" s="134">
        <f t="shared" si="12"/>
        <v>45.8</v>
      </c>
      <c r="GV8" s="134">
        <f t="shared" si="12"/>
        <v>45.8</v>
      </c>
      <c r="GW8" s="134">
        <f t="shared" si="12"/>
        <v>45.8</v>
      </c>
      <c r="GX8" s="134">
        <f t="shared" si="12"/>
        <v>45.8</v>
      </c>
      <c r="GY8" s="134">
        <f t="shared" si="12"/>
        <v>45.8</v>
      </c>
      <c r="GZ8" s="134">
        <f t="shared" si="12"/>
        <v>45.8</v>
      </c>
      <c r="HA8" s="134">
        <f t="shared" si="12"/>
        <v>45.8</v>
      </c>
      <c r="HB8" s="134">
        <f t="shared" si="12"/>
        <v>45.8</v>
      </c>
      <c r="HC8" s="134">
        <f t="shared" si="12"/>
        <v>45.8</v>
      </c>
      <c r="HD8" s="134">
        <f t="shared" si="12"/>
        <v>45.8</v>
      </c>
      <c r="HE8" s="134">
        <f t="shared" si="12"/>
        <v>45.8</v>
      </c>
      <c r="HF8" s="134">
        <f t="shared" si="12"/>
        <v>45.8</v>
      </c>
      <c r="HG8" s="134">
        <f t="shared" si="12"/>
        <v>45.8</v>
      </c>
      <c r="HH8" s="134">
        <f t="shared" si="12"/>
        <v>45.8</v>
      </c>
      <c r="HI8" s="134">
        <f t="shared" si="12"/>
        <v>45.8</v>
      </c>
      <c r="HJ8" s="134">
        <f t="shared" si="12"/>
        <v>45.8</v>
      </c>
      <c r="HK8" s="134">
        <f t="shared" si="12"/>
        <v>45.8</v>
      </c>
      <c r="HL8" s="134">
        <f t="shared" si="12"/>
        <v>45.8</v>
      </c>
      <c r="HM8" s="134">
        <f t="shared" si="12"/>
        <v>45.8</v>
      </c>
      <c r="HN8" s="134">
        <f t="shared" si="12"/>
        <v>45.8</v>
      </c>
      <c r="HO8" s="134">
        <f t="shared" si="12"/>
        <v>45.8</v>
      </c>
      <c r="HP8" s="134">
        <f t="shared" si="12"/>
        <v>45.8</v>
      </c>
      <c r="HQ8" s="134">
        <f t="shared" si="6"/>
        <v>45.8</v>
      </c>
      <c r="HR8" s="134">
        <f t="shared" si="6"/>
        <v>45.8</v>
      </c>
      <c r="HS8" s="134">
        <f t="shared" si="6"/>
        <v>45.8</v>
      </c>
      <c r="HT8" s="134">
        <f t="shared" si="6"/>
        <v>45.8</v>
      </c>
      <c r="HU8" s="134">
        <f t="shared" si="6"/>
        <v>45.8</v>
      </c>
      <c r="HV8" s="134">
        <f t="shared" si="6"/>
        <v>45.8</v>
      </c>
      <c r="HW8" s="134">
        <f t="shared" si="6"/>
        <v>45.8</v>
      </c>
      <c r="HX8" s="134">
        <f t="shared" si="6"/>
        <v>45.8</v>
      </c>
      <c r="HY8" s="134">
        <f t="shared" si="6"/>
        <v>45.8</v>
      </c>
      <c r="HZ8" s="134">
        <f t="shared" si="6"/>
        <v>45.8</v>
      </c>
      <c r="IA8" s="134">
        <f t="shared" si="6"/>
        <v>45.8</v>
      </c>
      <c r="IB8" s="134">
        <f t="shared" si="6"/>
        <v>45.8</v>
      </c>
      <c r="IC8" s="134">
        <f t="shared" si="6"/>
        <v>45.8</v>
      </c>
      <c r="ID8" s="134">
        <f t="shared" si="6"/>
        <v>45.8</v>
      </c>
      <c r="IE8" s="134">
        <f t="shared" si="6"/>
        <v>45.8</v>
      </c>
      <c r="IF8" s="134">
        <f t="shared" si="6"/>
        <v>45.8</v>
      </c>
      <c r="IG8" s="134">
        <f t="shared" si="6"/>
        <v>45.8</v>
      </c>
      <c r="IH8" s="134">
        <f t="shared" si="6"/>
        <v>45.8</v>
      </c>
      <c r="II8" s="134">
        <f t="shared" si="6"/>
        <v>45.8</v>
      </c>
      <c r="IJ8" s="134">
        <f t="shared" si="6"/>
        <v>45.8</v>
      </c>
      <c r="IK8" s="134">
        <f t="shared" si="6"/>
        <v>45.8</v>
      </c>
      <c r="IL8" s="134">
        <f t="shared" si="6"/>
        <v>45.8</v>
      </c>
      <c r="IM8" s="134">
        <f t="shared" si="6"/>
        <v>45.8</v>
      </c>
      <c r="IN8" s="134">
        <f t="shared" si="6"/>
        <v>45.8</v>
      </c>
      <c r="IO8" s="134">
        <f t="shared" si="6"/>
        <v>45.8</v>
      </c>
      <c r="IP8" s="134">
        <f t="shared" si="6"/>
        <v>45.8</v>
      </c>
      <c r="IQ8" s="134">
        <f t="shared" si="6"/>
        <v>45.8</v>
      </c>
      <c r="IR8" s="134">
        <f t="shared" si="6"/>
        <v>45.8</v>
      </c>
      <c r="IS8" s="134">
        <f t="shared" si="6"/>
        <v>45.8</v>
      </c>
      <c r="IT8" s="134">
        <f t="shared" si="6"/>
        <v>45.8</v>
      </c>
      <c r="IU8" s="134">
        <f t="shared" si="6"/>
        <v>45.8</v>
      </c>
      <c r="IV8" s="134">
        <f t="shared" si="6"/>
        <v>45.8</v>
      </c>
    </row>
    <row r="9" spans="2:256" ht="12.75">
      <c r="B9" s="134" t="s">
        <v>15</v>
      </c>
      <c r="C9" s="134">
        <f>Main!C17/60</f>
        <v>0.05</v>
      </c>
      <c r="D9" s="134">
        <f t="shared" si="0"/>
        <v>0.05</v>
      </c>
      <c r="E9" s="134">
        <f t="shared" si="10"/>
        <v>0.05</v>
      </c>
      <c r="F9" s="134">
        <f t="shared" si="10"/>
        <v>0.05</v>
      </c>
      <c r="G9" s="134">
        <f t="shared" si="10"/>
        <v>0.05</v>
      </c>
      <c r="H9" s="134">
        <f t="shared" si="10"/>
        <v>0.05</v>
      </c>
      <c r="I9" s="134">
        <f t="shared" si="10"/>
        <v>0.05</v>
      </c>
      <c r="J9" s="134">
        <f t="shared" si="10"/>
        <v>0.05</v>
      </c>
      <c r="K9" s="134">
        <f t="shared" si="10"/>
        <v>0.05</v>
      </c>
      <c r="L9" s="134">
        <f t="shared" si="10"/>
        <v>0.05</v>
      </c>
      <c r="M9" s="134">
        <f t="shared" si="10"/>
        <v>0.05</v>
      </c>
      <c r="N9" s="134">
        <f t="shared" si="10"/>
        <v>0.05</v>
      </c>
      <c r="O9" s="134">
        <f t="shared" si="10"/>
        <v>0.05</v>
      </c>
      <c r="P9" s="134">
        <f t="shared" si="10"/>
        <v>0.05</v>
      </c>
      <c r="Q9" s="134">
        <f t="shared" si="10"/>
        <v>0.05</v>
      </c>
      <c r="R9" s="134">
        <f t="shared" si="10"/>
        <v>0.05</v>
      </c>
      <c r="S9" s="134">
        <f t="shared" si="10"/>
        <v>0.05</v>
      </c>
      <c r="T9" s="134">
        <f t="shared" si="10"/>
        <v>0.05</v>
      </c>
      <c r="U9" s="134">
        <f t="shared" si="10"/>
        <v>0.05</v>
      </c>
      <c r="V9" s="134">
        <f t="shared" si="10"/>
        <v>0.05</v>
      </c>
      <c r="W9" s="134">
        <f t="shared" si="10"/>
        <v>0.05</v>
      </c>
      <c r="X9" s="134">
        <f t="shared" si="10"/>
        <v>0.05</v>
      </c>
      <c r="Y9" s="134">
        <f t="shared" si="10"/>
        <v>0.05</v>
      </c>
      <c r="Z9" s="134">
        <f t="shared" si="10"/>
        <v>0.05</v>
      </c>
      <c r="AA9" s="134">
        <f t="shared" si="10"/>
        <v>0.05</v>
      </c>
      <c r="AB9" s="134">
        <f t="shared" si="10"/>
        <v>0.05</v>
      </c>
      <c r="AC9" s="134">
        <f t="shared" si="10"/>
        <v>0.05</v>
      </c>
      <c r="AD9" s="134">
        <f t="shared" si="10"/>
        <v>0.05</v>
      </c>
      <c r="AE9" s="134">
        <f t="shared" si="10"/>
        <v>0.05</v>
      </c>
      <c r="AF9" s="134">
        <f t="shared" si="10"/>
        <v>0.05</v>
      </c>
      <c r="AG9" s="134">
        <f t="shared" si="10"/>
        <v>0.05</v>
      </c>
      <c r="AH9" s="134">
        <f t="shared" si="10"/>
        <v>0.05</v>
      </c>
      <c r="AI9" s="134">
        <f t="shared" si="10"/>
        <v>0.05</v>
      </c>
      <c r="AJ9" s="134">
        <f t="shared" si="10"/>
        <v>0.05</v>
      </c>
      <c r="AK9" s="134">
        <f t="shared" si="10"/>
        <v>0.05</v>
      </c>
      <c r="AL9" s="134">
        <f t="shared" si="10"/>
        <v>0.05</v>
      </c>
      <c r="AM9" s="134">
        <f t="shared" si="10"/>
        <v>0.05</v>
      </c>
      <c r="AN9" s="134">
        <f t="shared" si="10"/>
        <v>0.05</v>
      </c>
      <c r="AO9" s="134">
        <f t="shared" si="10"/>
        <v>0.05</v>
      </c>
      <c r="AP9" s="134">
        <f t="shared" si="10"/>
        <v>0.05</v>
      </c>
      <c r="AQ9" s="134">
        <f t="shared" si="10"/>
        <v>0.05</v>
      </c>
      <c r="AR9" s="134">
        <f t="shared" si="10"/>
        <v>0.05</v>
      </c>
      <c r="AS9" s="134">
        <f t="shared" si="10"/>
        <v>0.05</v>
      </c>
      <c r="AT9" s="134">
        <f t="shared" si="10"/>
        <v>0.05</v>
      </c>
      <c r="AU9" s="134">
        <f t="shared" si="10"/>
        <v>0.05</v>
      </c>
      <c r="AV9" s="134">
        <f t="shared" si="10"/>
        <v>0.05</v>
      </c>
      <c r="AW9" s="134">
        <f t="shared" si="10"/>
        <v>0.05</v>
      </c>
      <c r="AX9" s="134">
        <f t="shared" si="10"/>
        <v>0.05</v>
      </c>
      <c r="AY9" s="134">
        <f t="shared" si="10"/>
        <v>0.05</v>
      </c>
      <c r="AZ9" s="134">
        <f t="shared" si="10"/>
        <v>0.05</v>
      </c>
      <c r="BA9" s="134">
        <f t="shared" si="10"/>
        <v>0.05</v>
      </c>
      <c r="BB9" s="134">
        <f t="shared" si="10"/>
        <v>0.05</v>
      </c>
      <c r="BC9" s="134">
        <f t="shared" si="10"/>
        <v>0.05</v>
      </c>
      <c r="BD9" s="134">
        <f t="shared" si="10"/>
        <v>0.05</v>
      </c>
      <c r="BE9" s="134">
        <f t="shared" si="10"/>
        <v>0.05</v>
      </c>
      <c r="BF9" s="134">
        <f t="shared" si="10"/>
        <v>0.05</v>
      </c>
      <c r="BG9" s="134">
        <f t="shared" si="10"/>
        <v>0.05</v>
      </c>
      <c r="BH9" s="134">
        <f t="shared" si="10"/>
        <v>0.05</v>
      </c>
      <c r="BI9" s="134">
        <f t="shared" si="10"/>
        <v>0.05</v>
      </c>
      <c r="BJ9" s="134">
        <f t="shared" si="10"/>
        <v>0.05</v>
      </c>
      <c r="BK9" s="134">
        <f t="shared" si="10"/>
        <v>0.05</v>
      </c>
      <c r="BL9" s="134">
        <f t="shared" si="10"/>
        <v>0.05</v>
      </c>
      <c r="BM9" s="134">
        <f t="shared" si="10"/>
        <v>0.05</v>
      </c>
      <c r="BN9" s="134">
        <f t="shared" si="10"/>
        <v>0.05</v>
      </c>
      <c r="BO9" s="134">
        <f t="shared" si="10"/>
        <v>0.05</v>
      </c>
      <c r="BP9" s="134">
        <f t="shared" si="10"/>
        <v>0.05</v>
      </c>
      <c r="BQ9" s="134">
        <f t="shared" si="2"/>
        <v>0.05</v>
      </c>
      <c r="BR9" s="134">
        <f t="shared" si="2"/>
        <v>0.05</v>
      </c>
      <c r="BS9" s="134">
        <f t="shared" si="2"/>
        <v>0.05</v>
      </c>
      <c r="BT9" s="134">
        <f t="shared" si="2"/>
        <v>0.05</v>
      </c>
      <c r="BU9" s="134">
        <f t="shared" si="2"/>
        <v>0.05</v>
      </c>
      <c r="BV9" s="134">
        <f t="shared" si="2"/>
        <v>0.05</v>
      </c>
      <c r="BW9" s="134">
        <f t="shared" si="2"/>
        <v>0.05</v>
      </c>
      <c r="BX9" s="134">
        <f t="shared" si="2"/>
        <v>0.05</v>
      </c>
      <c r="BY9" s="134">
        <f t="shared" si="2"/>
        <v>0.05</v>
      </c>
      <c r="BZ9" s="134">
        <f t="shared" si="2"/>
        <v>0.05</v>
      </c>
      <c r="CA9" s="134">
        <f t="shared" si="2"/>
        <v>0.05</v>
      </c>
      <c r="CB9" s="134">
        <f t="shared" si="2"/>
        <v>0.05</v>
      </c>
      <c r="CC9" s="134">
        <f t="shared" si="2"/>
        <v>0.05</v>
      </c>
      <c r="CD9" s="134">
        <f t="shared" si="2"/>
        <v>0.05</v>
      </c>
      <c r="CE9" s="134">
        <f t="shared" si="2"/>
        <v>0.05</v>
      </c>
      <c r="CF9" s="134">
        <f t="shared" si="2"/>
        <v>0.05</v>
      </c>
      <c r="CG9" s="134">
        <f t="shared" si="2"/>
        <v>0.05</v>
      </c>
      <c r="CH9" s="134">
        <f t="shared" si="2"/>
        <v>0.05</v>
      </c>
      <c r="CI9" s="134">
        <f t="shared" si="2"/>
        <v>0.05</v>
      </c>
      <c r="CJ9" s="134">
        <f t="shared" si="2"/>
        <v>0.05</v>
      </c>
      <c r="CK9" s="134">
        <f t="shared" si="2"/>
        <v>0.05</v>
      </c>
      <c r="CL9" s="134">
        <f t="shared" si="2"/>
        <v>0.05</v>
      </c>
      <c r="CM9" s="134">
        <f t="shared" si="2"/>
        <v>0.05</v>
      </c>
      <c r="CN9" s="134">
        <f t="shared" si="2"/>
        <v>0.05</v>
      </c>
      <c r="CO9" s="134">
        <f t="shared" si="2"/>
        <v>0.05</v>
      </c>
      <c r="CP9" s="134">
        <f t="shared" si="2"/>
        <v>0.05</v>
      </c>
      <c r="CQ9" s="134">
        <f t="shared" si="2"/>
        <v>0.05</v>
      </c>
      <c r="CR9" s="134">
        <f t="shared" si="2"/>
        <v>0.05</v>
      </c>
      <c r="CS9" s="134">
        <f t="shared" si="3"/>
        <v>0.05</v>
      </c>
      <c r="CT9" s="134">
        <f t="shared" si="3"/>
        <v>0.05</v>
      </c>
      <c r="CU9" s="134">
        <f t="shared" si="3"/>
        <v>0.05</v>
      </c>
      <c r="CV9" s="134">
        <f t="shared" si="3"/>
        <v>0.05</v>
      </c>
      <c r="CW9" s="134">
        <f t="shared" si="3"/>
        <v>0.05</v>
      </c>
      <c r="CX9" s="134">
        <f t="shared" si="3"/>
        <v>0.05</v>
      </c>
      <c r="CY9" s="134">
        <f t="shared" si="3"/>
        <v>0.05</v>
      </c>
      <c r="CZ9" s="134">
        <f t="shared" si="3"/>
        <v>0.05</v>
      </c>
      <c r="DA9" s="134">
        <f t="shared" si="3"/>
        <v>0.05</v>
      </c>
      <c r="DB9" s="134">
        <f t="shared" si="3"/>
        <v>0.05</v>
      </c>
      <c r="DC9" s="134">
        <f t="shared" si="3"/>
        <v>0.05</v>
      </c>
      <c r="DD9" s="134">
        <f t="shared" si="3"/>
        <v>0.05</v>
      </c>
      <c r="DE9" s="134">
        <f t="shared" si="3"/>
        <v>0.05</v>
      </c>
      <c r="DF9" s="134">
        <f t="shared" si="3"/>
        <v>0.05</v>
      </c>
      <c r="DG9" s="134">
        <f t="shared" si="3"/>
        <v>0.05</v>
      </c>
      <c r="DH9" s="134">
        <f t="shared" si="3"/>
        <v>0.05</v>
      </c>
      <c r="DI9" s="134">
        <f t="shared" si="3"/>
        <v>0.05</v>
      </c>
      <c r="DJ9" s="134">
        <f t="shared" si="3"/>
        <v>0.05</v>
      </c>
      <c r="DK9" s="134">
        <f t="shared" si="3"/>
        <v>0.05</v>
      </c>
      <c r="DL9" s="134">
        <f t="shared" si="3"/>
        <v>0.05</v>
      </c>
      <c r="DM9" s="134">
        <f t="shared" si="3"/>
        <v>0.05</v>
      </c>
      <c r="DN9" s="134">
        <f t="shared" si="3"/>
        <v>0.05</v>
      </c>
      <c r="DO9" s="134">
        <f t="shared" si="3"/>
        <v>0.05</v>
      </c>
      <c r="DP9" s="134">
        <f t="shared" si="3"/>
        <v>0.05</v>
      </c>
      <c r="DQ9" s="134">
        <f t="shared" si="3"/>
        <v>0.05</v>
      </c>
      <c r="DR9" s="134">
        <f t="shared" si="3"/>
        <v>0.05</v>
      </c>
      <c r="DS9" s="134">
        <f t="shared" si="3"/>
        <v>0.05</v>
      </c>
      <c r="DT9" s="134">
        <f t="shared" si="3"/>
        <v>0.05</v>
      </c>
      <c r="DU9" s="134">
        <f t="shared" si="3"/>
        <v>0.05</v>
      </c>
      <c r="DV9" s="134">
        <f t="shared" si="3"/>
        <v>0.05</v>
      </c>
      <c r="DW9" s="134">
        <f t="shared" si="3"/>
        <v>0.05</v>
      </c>
      <c r="DX9" s="134">
        <f t="shared" si="3"/>
        <v>0.05</v>
      </c>
      <c r="DY9" s="134">
        <f t="shared" si="3"/>
        <v>0.05</v>
      </c>
      <c r="DZ9" s="134">
        <f t="shared" si="3"/>
        <v>0.05</v>
      </c>
      <c r="EA9" s="134">
        <f t="shared" si="3"/>
        <v>0.05</v>
      </c>
      <c r="EB9" s="134">
        <f t="shared" si="3"/>
        <v>0.05</v>
      </c>
      <c r="EC9" s="134">
        <f t="shared" si="3"/>
        <v>0.05</v>
      </c>
      <c r="ED9" s="134">
        <f t="shared" si="3"/>
        <v>0.05</v>
      </c>
      <c r="EE9" s="134">
        <f t="shared" si="3"/>
        <v>0.05</v>
      </c>
      <c r="EF9" s="134">
        <f t="shared" si="3"/>
        <v>0.05</v>
      </c>
      <c r="EG9" s="134">
        <f t="shared" si="3"/>
        <v>0.05</v>
      </c>
      <c r="EH9" s="134">
        <f t="shared" si="3"/>
        <v>0.05</v>
      </c>
      <c r="EI9" s="134">
        <f t="shared" si="3"/>
        <v>0.05</v>
      </c>
      <c r="EJ9" s="134">
        <f t="shared" si="3"/>
        <v>0.05</v>
      </c>
      <c r="EK9" s="134">
        <f t="shared" si="3"/>
        <v>0.05</v>
      </c>
      <c r="EL9" s="134">
        <f t="shared" si="3"/>
        <v>0.05</v>
      </c>
      <c r="EM9" s="134">
        <f t="shared" si="3"/>
        <v>0.05</v>
      </c>
      <c r="EN9" s="134">
        <f t="shared" si="3"/>
        <v>0.05</v>
      </c>
      <c r="EO9" s="134">
        <f t="shared" si="3"/>
        <v>0.05</v>
      </c>
      <c r="EP9" s="134">
        <f t="shared" si="3"/>
        <v>0.05</v>
      </c>
      <c r="EQ9" s="134">
        <f t="shared" si="3"/>
        <v>0.05</v>
      </c>
      <c r="ER9" s="134">
        <f t="shared" si="3"/>
        <v>0.05</v>
      </c>
      <c r="ES9" s="134">
        <f t="shared" si="3"/>
        <v>0.05</v>
      </c>
      <c r="ET9" s="134">
        <f t="shared" si="3"/>
        <v>0.05</v>
      </c>
      <c r="EU9" s="134">
        <f t="shared" si="3"/>
        <v>0.05</v>
      </c>
      <c r="EV9" s="134">
        <f t="shared" si="3"/>
        <v>0.05</v>
      </c>
      <c r="EW9" s="134">
        <f t="shared" si="3"/>
        <v>0.05</v>
      </c>
      <c r="EX9" s="134">
        <f t="shared" si="3"/>
        <v>0.05</v>
      </c>
      <c r="EY9" s="134">
        <f t="shared" si="3"/>
        <v>0.05</v>
      </c>
      <c r="EZ9" s="134">
        <f t="shared" si="3"/>
        <v>0.05</v>
      </c>
      <c r="FA9" s="134">
        <f t="shared" si="3"/>
        <v>0.05</v>
      </c>
      <c r="FB9" s="134">
        <f t="shared" si="3"/>
        <v>0.05</v>
      </c>
      <c r="FC9" s="134">
        <f t="shared" si="3"/>
        <v>0.05</v>
      </c>
      <c r="FD9" s="134">
        <f aca="true" t="shared" si="13" ref="FD9:HO12">FC9</f>
        <v>0.05</v>
      </c>
      <c r="FE9" s="134">
        <f t="shared" si="13"/>
        <v>0.05</v>
      </c>
      <c r="FF9" s="134">
        <f t="shared" si="13"/>
        <v>0.05</v>
      </c>
      <c r="FG9" s="134">
        <f t="shared" si="13"/>
        <v>0.05</v>
      </c>
      <c r="FH9" s="134">
        <f t="shared" si="13"/>
        <v>0.05</v>
      </c>
      <c r="FI9" s="134">
        <f t="shared" si="13"/>
        <v>0.05</v>
      </c>
      <c r="FJ9" s="134">
        <f t="shared" si="13"/>
        <v>0.05</v>
      </c>
      <c r="FK9" s="134">
        <f t="shared" si="13"/>
        <v>0.05</v>
      </c>
      <c r="FL9" s="134">
        <f t="shared" si="13"/>
        <v>0.05</v>
      </c>
      <c r="FM9" s="134">
        <f t="shared" si="13"/>
        <v>0.05</v>
      </c>
      <c r="FN9" s="134">
        <f t="shared" si="13"/>
        <v>0.05</v>
      </c>
      <c r="FO9" s="134">
        <f t="shared" si="13"/>
        <v>0.05</v>
      </c>
      <c r="FP9" s="134">
        <f t="shared" si="13"/>
        <v>0.05</v>
      </c>
      <c r="FQ9" s="134">
        <f t="shared" si="13"/>
        <v>0.05</v>
      </c>
      <c r="FR9" s="134">
        <f t="shared" si="13"/>
        <v>0.05</v>
      </c>
      <c r="FS9" s="134">
        <f t="shared" si="13"/>
        <v>0.05</v>
      </c>
      <c r="FT9" s="134">
        <f t="shared" si="13"/>
        <v>0.05</v>
      </c>
      <c r="FU9" s="134">
        <f t="shared" si="13"/>
        <v>0.05</v>
      </c>
      <c r="FV9" s="134">
        <f t="shared" si="13"/>
        <v>0.05</v>
      </c>
      <c r="FW9" s="134">
        <f t="shared" si="13"/>
        <v>0.05</v>
      </c>
      <c r="FX9" s="134">
        <f t="shared" si="13"/>
        <v>0.05</v>
      </c>
      <c r="FY9" s="134">
        <f t="shared" si="13"/>
        <v>0.05</v>
      </c>
      <c r="FZ9" s="134">
        <f t="shared" si="13"/>
        <v>0.05</v>
      </c>
      <c r="GA9" s="134">
        <f t="shared" si="13"/>
        <v>0.05</v>
      </c>
      <c r="GB9" s="134">
        <f t="shared" si="13"/>
        <v>0.05</v>
      </c>
      <c r="GC9" s="134">
        <f t="shared" si="13"/>
        <v>0.05</v>
      </c>
      <c r="GD9" s="134">
        <f t="shared" si="13"/>
        <v>0.05</v>
      </c>
      <c r="GE9" s="134">
        <f t="shared" si="13"/>
        <v>0.05</v>
      </c>
      <c r="GF9" s="134">
        <f t="shared" si="13"/>
        <v>0.05</v>
      </c>
      <c r="GG9" s="134">
        <f t="shared" si="13"/>
        <v>0.05</v>
      </c>
      <c r="GH9" s="134">
        <f t="shared" si="13"/>
        <v>0.05</v>
      </c>
      <c r="GI9" s="134">
        <f t="shared" si="13"/>
        <v>0.05</v>
      </c>
      <c r="GJ9" s="134">
        <f t="shared" si="13"/>
        <v>0.05</v>
      </c>
      <c r="GK9" s="134">
        <f t="shared" si="13"/>
        <v>0.05</v>
      </c>
      <c r="GL9" s="134">
        <f t="shared" si="13"/>
        <v>0.05</v>
      </c>
      <c r="GM9" s="134">
        <f t="shared" si="13"/>
        <v>0.05</v>
      </c>
      <c r="GN9" s="134">
        <f t="shared" si="13"/>
        <v>0.05</v>
      </c>
      <c r="GO9" s="134">
        <f t="shared" si="13"/>
        <v>0.05</v>
      </c>
      <c r="GP9" s="134">
        <f t="shared" si="13"/>
        <v>0.05</v>
      </c>
      <c r="GQ9" s="134">
        <f t="shared" si="13"/>
        <v>0.05</v>
      </c>
      <c r="GR9" s="134">
        <f t="shared" si="13"/>
        <v>0.05</v>
      </c>
      <c r="GS9" s="134">
        <f t="shared" si="13"/>
        <v>0.05</v>
      </c>
      <c r="GT9" s="134">
        <f t="shared" si="13"/>
        <v>0.05</v>
      </c>
      <c r="GU9" s="134">
        <f t="shared" si="13"/>
        <v>0.05</v>
      </c>
      <c r="GV9" s="134">
        <f t="shared" si="13"/>
        <v>0.05</v>
      </c>
      <c r="GW9" s="134">
        <f t="shared" si="13"/>
        <v>0.05</v>
      </c>
      <c r="GX9" s="134">
        <f t="shared" si="13"/>
        <v>0.05</v>
      </c>
      <c r="GY9" s="134">
        <f t="shared" si="13"/>
        <v>0.05</v>
      </c>
      <c r="GZ9" s="134">
        <f t="shared" si="13"/>
        <v>0.05</v>
      </c>
      <c r="HA9" s="134">
        <f t="shared" si="13"/>
        <v>0.05</v>
      </c>
      <c r="HB9" s="134">
        <f t="shared" si="13"/>
        <v>0.05</v>
      </c>
      <c r="HC9" s="134">
        <f t="shared" si="13"/>
        <v>0.05</v>
      </c>
      <c r="HD9" s="134">
        <f t="shared" si="13"/>
        <v>0.05</v>
      </c>
      <c r="HE9" s="134">
        <f t="shared" si="13"/>
        <v>0.05</v>
      </c>
      <c r="HF9" s="134">
        <f t="shared" si="13"/>
        <v>0.05</v>
      </c>
      <c r="HG9" s="134">
        <f t="shared" si="13"/>
        <v>0.05</v>
      </c>
      <c r="HH9" s="134">
        <f t="shared" si="13"/>
        <v>0.05</v>
      </c>
      <c r="HI9" s="134">
        <f t="shared" si="13"/>
        <v>0.05</v>
      </c>
      <c r="HJ9" s="134">
        <f t="shared" si="13"/>
        <v>0.05</v>
      </c>
      <c r="HK9" s="134">
        <f t="shared" si="13"/>
        <v>0.05</v>
      </c>
      <c r="HL9" s="134">
        <f t="shared" si="13"/>
        <v>0.05</v>
      </c>
      <c r="HM9" s="134">
        <f t="shared" si="13"/>
        <v>0.05</v>
      </c>
      <c r="HN9" s="134">
        <f t="shared" si="13"/>
        <v>0.05</v>
      </c>
      <c r="HO9" s="134">
        <f t="shared" si="13"/>
        <v>0.05</v>
      </c>
      <c r="HP9" s="134">
        <f aca="true" t="shared" si="14" ref="HP9:HP14">HO9</f>
        <v>0.05</v>
      </c>
      <c r="HQ9" s="134">
        <f t="shared" si="6"/>
        <v>0.05</v>
      </c>
      <c r="HR9" s="134">
        <f t="shared" si="6"/>
        <v>0.05</v>
      </c>
      <c r="HS9" s="134">
        <f t="shared" si="6"/>
        <v>0.05</v>
      </c>
      <c r="HT9" s="134">
        <f t="shared" si="6"/>
        <v>0.05</v>
      </c>
      <c r="HU9" s="134">
        <f t="shared" si="6"/>
        <v>0.05</v>
      </c>
      <c r="HV9" s="134">
        <f t="shared" si="6"/>
        <v>0.05</v>
      </c>
      <c r="HW9" s="134">
        <f t="shared" si="6"/>
        <v>0.05</v>
      </c>
      <c r="HX9" s="134">
        <f t="shared" si="6"/>
        <v>0.05</v>
      </c>
      <c r="HY9" s="134">
        <f t="shared" si="6"/>
        <v>0.05</v>
      </c>
      <c r="HZ9" s="134">
        <f t="shared" si="6"/>
        <v>0.05</v>
      </c>
      <c r="IA9" s="134">
        <f t="shared" si="6"/>
        <v>0.05</v>
      </c>
      <c r="IB9" s="134">
        <f t="shared" si="6"/>
        <v>0.05</v>
      </c>
      <c r="IC9" s="134">
        <f t="shared" si="6"/>
        <v>0.05</v>
      </c>
      <c r="ID9" s="134">
        <f t="shared" si="6"/>
        <v>0.05</v>
      </c>
      <c r="IE9" s="134">
        <f t="shared" si="6"/>
        <v>0.05</v>
      </c>
      <c r="IF9" s="134">
        <f t="shared" si="6"/>
        <v>0.05</v>
      </c>
      <c r="IG9" s="134">
        <f t="shared" si="6"/>
        <v>0.05</v>
      </c>
      <c r="IH9" s="134">
        <f t="shared" si="6"/>
        <v>0.05</v>
      </c>
      <c r="II9" s="134">
        <f t="shared" si="6"/>
        <v>0.05</v>
      </c>
      <c r="IJ9" s="134">
        <f t="shared" si="6"/>
        <v>0.05</v>
      </c>
      <c r="IK9" s="134">
        <f t="shared" si="6"/>
        <v>0.05</v>
      </c>
      <c r="IL9" s="134">
        <f t="shared" si="6"/>
        <v>0.05</v>
      </c>
      <c r="IM9" s="134">
        <f t="shared" si="6"/>
        <v>0.05</v>
      </c>
      <c r="IN9" s="134">
        <f t="shared" si="6"/>
        <v>0.05</v>
      </c>
      <c r="IO9" s="134">
        <f t="shared" si="6"/>
        <v>0.05</v>
      </c>
      <c r="IP9" s="134">
        <f t="shared" si="6"/>
        <v>0.05</v>
      </c>
      <c r="IQ9" s="134">
        <f t="shared" si="6"/>
        <v>0.05</v>
      </c>
      <c r="IR9" s="134">
        <f t="shared" si="6"/>
        <v>0.05</v>
      </c>
      <c r="IS9" s="134">
        <f t="shared" si="6"/>
        <v>0.05</v>
      </c>
      <c r="IT9" s="134">
        <f t="shared" si="6"/>
        <v>0.05</v>
      </c>
      <c r="IU9" s="134">
        <f t="shared" si="6"/>
        <v>0.05</v>
      </c>
      <c r="IV9" s="134">
        <f t="shared" si="6"/>
        <v>0.05</v>
      </c>
    </row>
    <row r="10" spans="2:256" ht="12.75">
      <c r="B10" s="134" t="s">
        <v>24</v>
      </c>
      <c r="C10" s="134">
        <f>Main!C17*60</f>
        <v>180</v>
      </c>
      <c r="D10" s="134">
        <f t="shared" si="0"/>
        <v>180</v>
      </c>
      <c r="E10" s="134">
        <f t="shared" si="10"/>
        <v>180</v>
      </c>
      <c r="F10" s="134">
        <f t="shared" si="10"/>
        <v>180</v>
      </c>
      <c r="G10" s="134">
        <f t="shared" si="10"/>
        <v>180</v>
      </c>
      <c r="H10" s="134">
        <f t="shared" si="10"/>
        <v>180</v>
      </c>
      <c r="I10" s="134">
        <f t="shared" si="10"/>
        <v>180</v>
      </c>
      <c r="J10" s="134">
        <f t="shared" si="10"/>
        <v>180</v>
      </c>
      <c r="K10" s="134">
        <f t="shared" si="10"/>
        <v>180</v>
      </c>
      <c r="L10" s="134">
        <f t="shared" si="10"/>
        <v>180</v>
      </c>
      <c r="M10" s="134">
        <f t="shared" si="10"/>
        <v>180</v>
      </c>
      <c r="N10" s="134">
        <f t="shared" si="10"/>
        <v>180</v>
      </c>
      <c r="O10" s="134">
        <f t="shared" si="10"/>
        <v>180</v>
      </c>
      <c r="P10" s="134">
        <f t="shared" si="10"/>
        <v>180</v>
      </c>
      <c r="Q10" s="134">
        <f t="shared" si="10"/>
        <v>180</v>
      </c>
      <c r="R10" s="134">
        <f t="shared" si="10"/>
        <v>180</v>
      </c>
      <c r="S10" s="134">
        <f t="shared" si="10"/>
        <v>180</v>
      </c>
      <c r="T10" s="134">
        <f t="shared" si="10"/>
        <v>180</v>
      </c>
      <c r="U10" s="134">
        <f t="shared" si="10"/>
        <v>180</v>
      </c>
      <c r="V10" s="134">
        <f t="shared" si="10"/>
        <v>180</v>
      </c>
      <c r="W10" s="134">
        <f t="shared" si="10"/>
        <v>180</v>
      </c>
      <c r="X10" s="134">
        <f t="shared" si="10"/>
        <v>180</v>
      </c>
      <c r="Y10" s="134">
        <f t="shared" si="10"/>
        <v>180</v>
      </c>
      <c r="Z10" s="134">
        <f t="shared" si="10"/>
        <v>180</v>
      </c>
      <c r="AA10" s="134">
        <f t="shared" si="10"/>
        <v>180</v>
      </c>
      <c r="AB10" s="134">
        <f t="shared" si="10"/>
        <v>180</v>
      </c>
      <c r="AC10" s="134">
        <f t="shared" si="10"/>
        <v>180</v>
      </c>
      <c r="AD10" s="134">
        <f t="shared" si="10"/>
        <v>180</v>
      </c>
      <c r="AE10" s="134">
        <f t="shared" si="10"/>
        <v>180</v>
      </c>
      <c r="AF10" s="134">
        <f t="shared" si="10"/>
        <v>180</v>
      </c>
      <c r="AG10" s="134">
        <f t="shared" si="10"/>
        <v>180</v>
      </c>
      <c r="AH10" s="134">
        <f t="shared" si="10"/>
        <v>180</v>
      </c>
      <c r="AI10" s="134">
        <f t="shared" si="10"/>
        <v>180</v>
      </c>
      <c r="AJ10" s="134">
        <f t="shared" si="10"/>
        <v>180</v>
      </c>
      <c r="AK10" s="134">
        <f t="shared" si="10"/>
        <v>180</v>
      </c>
      <c r="AL10" s="134">
        <f t="shared" si="10"/>
        <v>180</v>
      </c>
      <c r="AM10" s="134">
        <f t="shared" si="10"/>
        <v>180</v>
      </c>
      <c r="AN10" s="134">
        <f t="shared" si="10"/>
        <v>180</v>
      </c>
      <c r="AO10" s="134">
        <f t="shared" si="10"/>
        <v>180</v>
      </c>
      <c r="AP10" s="134">
        <f t="shared" si="10"/>
        <v>180</v>
      </c>
      <c r="AQ10" s="134">
        <f t="shared" si="10"/>
        <v>180</v>
      </c>
      <c r="AR10" s="134">
        <f t="shared" si="10"/>
        <v>180</v>
      </c>
      <c r="AS10" s="134">
        <f t="shared" si="10"/>
        <v>180</v>
      </c>
      <c r="AT10" s="134">
        <f t="shared" si="10"/>
        <v>180</v>
      </c>
      <c r="AU10" s="134">
        <f t="shared" si="10"/>
        <v>180</v>
      </c>
      <c r="AV10" s="134">
        <f t="shared" si="10"/>
        <v>180</v>
      </c>
      <c r="AW10" s="134">
        <f t="shared" si="10"/>
        <v>180</v>
      </c>
      <c r="AX10" s="134">
        <f t="shared" si="10"/>
        <v>180</v>
      </c>
      <c r="AY10" s="134">
        <f t="shared" si="10"/>
        <v>180</v>
      </c>
      <c r="AZ10" s="134">
        <f t="shared" si="10"/>
        <v>180</v>
      </c>
      <c r="BA10" s="134">
        <f t="shared" si="10"/>
        <v>180</v>
      </c>
      <c r="BB10" s="134">
        <f t="shared" si="10"/>
        <v>180</v>
      </c>
      <c r="BC10" s="134">
        <f t="shared" si="10"/>
        <v>180</v>
      </c>
      <c r="BD10" s="134">
        <f t="shared" si="10"/>
        <v>180</v>
      </c>
      <c r="BE10" s="134">
        <f t="shared" si="10"/>
        <v>180</v>
      </c>
      <c r="BF10" s="134">
        <f t="shared" si="10"/>
        <v>180</v>
      </c>
      <c r="BG10" s="134">
        <f t="shared" si="10"/>
        <v>180</v>
      </c>
      <c r="BH10" s="134">
        <f t="shared" si="10"/>
        <v>180</v>
      </c>
      <c r="BI10" s="134">
        <f t="shared" si="10"/>
        <v>180</v>
      </c>
      <c r="BJ10" s="134">
        <f t="shared" si="10"/>
        <v>180</v>
      </c>
      <c r="BK10" s="134">
        <f t="shared" si="10"/>
        <v>180</v>
      </c>
      <c r="BL10" s="134">
        <f t="shared" si="10"/>
        <v>180</v>
      </c>
      <c r="BM10" s="134">
        <f t="shared" si="10"/>
        <v>180</v>
      </c>
      <c r="BN10" s="134">
        <f t="shared" si="10"/>
        <v>180</v>
      </c>
      <c r="BO10" s="134">
        <f t="shared" si="10"/>
        <v>180</v>
      </c>
      <c r="BP10" s="134">
        <f t="shared" si="10"/>
        <v>180</v>
      </c>
      <c r="BQ10" s="134">
        <f t="shared" si="2"/>
        <v>180</v>
      </c>
      <c r="BR10" s="134">
        <f t="shared" si="2"/>
        <v>180</v>
      </c>
      <c r="BS10" s="134">
        <f t="shared" si="2"/>
        <v>180</v>
      </c>
      <c r="BT10" s="134">
        <f t="shared" si="2"/>
        <v>180</v>
      </c>
      <c r="BU10" s="134">
        <f t="shared" si="2"/>
        <v>180</v>
      </c>
      <c r="BV10" s="134">
        <f t="shared" si="2"/>
        <v>180</v>
      </c>
      <c r="BW10" s="134">
        <f t="shared" si="2"/>
        <v>180</v>
      </c>
      <c r="BX10" s="134">
        <f t="shared" si="2"/>
        <v>180</v>
      </c>
      <c r="BY10" s="134">
        <f t="shared" si="2"/>
        <v>180</v>
      </c>
      <c r="BZ10" s="134">
        <f t="shared" si="2"/>
        <v>180</v>
      </c>
      <c r="CA10" s="134">
        <f t="shared" si="2"/>
        <v>180</v>
      </c>
      <c r="CB10" s="134">
        <f t="shared" si="2"/>
        <v>180</v>
      </c>
      <c r="CC10" s="134">
        <f t="shared" si="2"/>
        <v>180</v>
      </c>
      <c r="CD10" s="134">
        <f t="shared" si="2"/>
        <v>180</v>
      </c>
      <c r="CE10" s="134">
        <f t="shared" si="2"/>
        <v>180</v>
      </c>
      <c r="CF10" s="134">
        <f t="shared" si="2"/>
        <v>180</v>
      </c>
      <c r="CG10" s="134">
        <f t="shared" si="2"/>
        <v>180</v>
      </c>
      <c r="CH10" s="134">
        <f t="shared" si="2"/>
        <v>180</v>
      </c>
      <c r="CI10" s="134">
        <f t="shared" si="2"/>
        <v>180</v>
      </c>
      <c r="CJ10" s="134">
        <f t="shared" si="2"/>
        <v>180</v>
      </c>
      <c r="CK10" s="134">
        <f t="shared" si="2"/>
        <v>180</v>
      </c>
      <c r="CL10" s="134">
        <f t="shared" si="2"/>
        <v>180</v>
      </c>
      <c r="CM10" s="134">
        <f t="shared" si="2"/>
        <v>180</v>
      </c>
      <c r="CN10" s="134">
        <f t="shared" si="2"/>
        <v>180</v>
      </c>
      <c r="CO10" s="134">
        <f t="shared" si="2"/>
        <v>180</v>
      </c>
      <c r="CP10" s="134">
        <f t="shared" si="2"/>
        <v>180</v>
      </c>
      <c r="CQ10" s="134">
        <f t="shared" si="2"/>
        <v>180</v>
      </c>
      <c r="CR10" s="134">
        <f t="shared" si="2"/>
        <v>180</v>
      </c>
      <c r="CS10" s="134">
        <f aca="true" t="shared" si="15" ref="CS10:FD13">CR10</f>
        <v>180</v>
      </c>
      <c r="CT10" s="134">
        <f t="shared" si="15"/>
        <v>180</v>
      </c>
      <c r="CU10" s="134">
        <f t="shared" si="15"/>
        <v>180</v>
      </c>
      <c r="CV10" s="134">
        <f t="shared" si="15"/>
        <v>180</v>
      </c>
      <c r="CW10" s="134">
        <f t="shared" si="15"/>
        <v>180</v>
      </c>
      <c r="CX10" s="134">
        <f t="shared" si="15"/>
        <v>180</v>
      </c>
      <c r="CY10" s="134">
        <f t="shared" si="15"/>
        <v>180</v>
      </c>
      <c r="CZ10" s="134">
        <f t="shared" si="15"/>
        <v>180</v>
      </c>
      <c r="DA10" s="134">
        <f t="shared" si="15"/>
        <v>180</v>
      </c>
      <c r="DB10" s="134">
        <f t="shared" si="15"/>
        <v>180</v>
      </c>
      <c r="DC10" s="134">
        <f t="shared" si="15"/>
        <v>180</v>
      </c>
      <c r="DD10" s="134">
        <f t="shared" si="15"/>
        <v>180</v>
      </c>
      <c r="DE10" s="134">
        <f t="shared" si="15"/>
        <v>180</v>
      </c>
      <c r="DF10" s="134">
        <f t="shared" si="15"/>
        <v>180</v>
      </c>
      <c r="DG10" s="134">
        <f t="shared" si="15"/>
        <v>180</v>
      </c>
      <c r="DH10" s="134">
        <f t="shared" si="15"/>
        <v>180</v>
      </c>
      <c r="DI10" s="134">
        <f t="shared" si="15"/>
        <v>180</v>
      </c>
      <c r="DJ10" s="134">
        <f t="shared" si="15"/>
        <v>180</v>
      </c>
      <c r="DK10" s="134">
        <f t="shared" si="15"/>
        <v>180</v>
      </c>
      <c r="DL10" s="134">
        <f t="shared" si="15"/>
        <v>180</v>
      </c>
      <c r="DM10" s="134">
        <f t="shared" si="15"/>
        <v>180</v>
      </c>
      <c r="DN10" s="134">
        <f t="shared" si="15"/>
        <v>180</v>
      </c>
      <c r="DO10" s="134">
        <f t="shared" si="15"/>
        <v>180</v>
      </c>
      <c r="DP10" s="134">
        <f t="shared" si="15"/>
        <v>180</v>
      </c>
      <c r="DQ10" s="134">
        <f t="shared" si="15"/>
        <v>180</v>
      </c>
      <c r="DR10" s="134">
        <f t="shared" si="15"/>
        <v>180</v>
      </c>
      <c r="DS10" s="134">
        <f t="shared" si="15"/>
        <v>180</v>
      </c>
      <c r="DT10" s="134">
        <f t="shared" si="15"/>
        <v>180</v>
      </c>
      <c r="DU10" s="134">
        <f t="shared" si="15"/>
        <v>180</v>
      </c>
      <c r="DV10" s="134">
        <f t="shared" si="15"/>
        <v>180</v>
      </c>
      <c r="DW10" s="134">
        <f t="shared" si="15"/>
        <v>180</v>
      </c>
      <c r="DX10" s="134">
        <f t="shared" si="15"/>
        <v>180</v>
      </c>
      <c r="DY10" s="134">
        <f t="shared" si="15"/>
        <v>180</v>
      </c>
      <c r="DZ10" s="134">
        <f t="shared" si="15"/>
        <v>180</v>
      </c>
      <c r="EA10" s="134">
        <f t="shared" si="15"/>
        <v>180</v>
      </c>
      <c r="EB10" s="134">
        <f t="shared" si="15"/>
        <v>180</v>
      </c>
      <c r="EC10" s="134">
        <f t="shared" si="15"/>
        <v>180</v>
      </c>
      <c r="ED10" s="134">
        <f t="shared" si="15"/>
        <v>180</v>
      </c>
      <c r="EE10" s="134">
        <f t="shared" si="15"/>
        <v>180</v>
      </c>
      <c r="EF10" s="134">
        <f t="shared" si="15"/>
        <v>180</v>
      </c>
      <c r="EG10" s="134">
        <f t="shared" si="15"/>
        <v>180</v>
      </c>
      <c r="EH10" s="134">
        <f t="shared" si="15"/>
        <v>180</v>
      </c>
      <c r="EI10" s="134">
        <f t="shared" si="15"/>
        <v>180</v>
      </c>
      <c r="EJ10" s="134">
        <f t="shared" si="15"/>
        <v>180</v>
      </c>
      <c r="EK10" s="134">
        <f t="shared" si="15"/>
        <v>180</v>
      </c>
      <c r="EL10" s="134">
        <f t="shared" si="15"/>
        <v>180</v>
      </c>
      <c r="EM10" s="134">
        <f t="shared" si="15"/>
        <v>180</v>
      </c>
      <c r="EN10" s="134">
        <f t="shared" si="15"/>
        <v>180</v>
      </c>
      <c r="EO10" s="134">
        <f t="shared" si="15"/>
        <v>180</v>
      </c>
      <c r="EP10" s="134">
        <f t="shared" si="15"/>
        <v>180</v>
      </c>
      <c r="EQ10" s="134">
        <f t="shared" si="15"/>
        <v>180</v>
      </c>
      <c r="ER10" s="134">
        <f t="shared" si="15"/>
        <v>180</v>
      </c>
      <c r="ES10" s="134">
        <f t="shared" si="15"/>
        <v>180</v>
      </c>
      <c r="ET10" s="134">
        <f t="shared" si="15"/>
        <v>180</v>
      </c>
      <c r="EU10" s="134">
        <f t="shared" si="15"/>
        <v>180</v>
      </c>
      <c r="EV10" s="134">
        <f t="shared" si="15"/>
        <v>180</v>
      </c>
      <c r="EW10" s="134">
        <f t="shared" si="15"/>
        <v>180</v>
      </c>
      <c r="EX10" s="134">
        <f t="shared" si="15"/>
        <v>180</v>
      </c>
      <c r="EY10" s="134">
        <f t="shared" si="15"/>
        <v>180</v>
      </c>
      <c r="EZ10" s="134">
        <f t="shared" si="15"/>
        <v>180</v>
      </c>
      <c r="FA10" s="134">
        <f t="shared" si="15"/>
        <v>180</v>
      </c>
      <c r="FB10" s="134">
        <f t="shared" si="15"/>
        <v>180</v>
      </c>
      <c r="FC10" s="134">
        <f t="shared" si="15"/>
        <v>180</v>
      </c>
      <c r="FD10" s="134">
        <f t="shared" si="15"/>
        <v>180</v>
      </c>
      <c r="FE10" s="134">
        <f t="shared" si="13"/>
        <v>180</v>
      </c>
      <c r="FF10" s="134">
        <f t="shared" si="13"/>
        <v>180</v>
      </c>
      <c r="FG10" s="134">
        <f t="shared" si="13"/>
        <v>180</v>
      </c>
      <c r="FH10" s="134">
        <f t="shared" si="13"/>
        <v>180</v>
      </c>
      <c r="FI10" s="134">
        <f t="shared" si="13"/>
        <v>180</v>
      </c>
      <c r="FJ10" s="134">
        <f t="shared" si="13"/>
        <v>180</v>
      </c>
      <c r="FK10" s="134">
        <f t="shared" si="13"/>
        <v>180</v>
      </c>
      <c r="FL10" s="134">
        <f t="shared" si="13"/>
        <v>180</v>
      </c>
      <c r="FM10" s="134">
        <f t="shared" si="13"/>
        <v>180</v>
      </c>
      <c r="FN10" s="134">
        <f t="shared" si="13"/>
        <v>180</v>
      </c>
      <c r="FO10" s="134">
        <f t="shared" si="13"/>
        <v>180</v>
      </c>
      <c r="FP10" s="134">
        <f t="shared" si="13"/>
        <v>180</v>
      </c>
      <c r="FQ10" s="134">
        <f t="shared" si="13"/>
        <v>180</v>
      </c>
      <c r="FR10" s="134">
        <f t="shared" si="13"/>
        <v>180</v>
      </c>
      <c r="FS10" s="134">
        <f t="shared" si="13"/>
        <v>180</v>
      </c>
      <c r="FT10" s="134">
        <f t="shared" si="13"/>
        <v>180</v>
      </c>
      <c r="FU10" s="134">
        <f t="shared" si="13"/>
        <v>180</v>
      </c>
      <c r="FV10" s="134">
        <f t="shared" si="13"/>
        <v>180</v>
      </c>
      <c r="FW10" s="134">
        <f t="shared" si="13"/>
        <v>180</v>
      </c>
      <c r="FX10" s="134">
        <f t="shared" si="13"/>
        <v>180</v>
      </c>
      <c r="FY10" s="134">
        <f t="shared" si="13"/>
        <v>180</v>
      </c>
      <c r="FZ10" s="134">
        <f t="shared" si="13"/>
        <v>180</v>
      </c>
      <c r="GA10" s="134">
        <f t="shared" si="13"/>
        <v>180</v>
      </c>
      <c r="GB10" s="134">
        <f t="shared" si="13"/>
        <v>180</v>
      </c>
      <c r="GC10" s="134">
        <f t="shared" si="13"/>
        <v>180</v>
      </c>
      <c r="GD10" s="134">
        <f t="shared" si="13"/>
        <v>180</v>
      </c>
      <c r="GE10" s="134">
        <f t="shared" si="13"/>
        <v>180</v>
      </c>
      <c r="GF10" s="134">
        <f t="shared" si="13"/>
        <v>180</v>
      </c>
      <c r="GG10" s="134">
        <f t="shared" si="13"/>
        <v>180</v>
      </c>
      <c r="GH10" s="134">
        <f t="shared" si="13"/>
        <v>180</v>
      </c>
      <c r="GI10" s="134">
        <f t="shared" si="13"/>
        <v>180</v>
      </c>
      <c r="GJ10" s="134">
        <f t="shared" si="13"/>
        <v>180</v>
      </c>
      <c r="GK10" s="134">
        <f t="shared" si="13"/>
        <v>180</v>
      </c>
      <c r="GL10" s="134">
        <f t="shared" si="13"/>
        <v>180</v>
      </c>
      <c r="GM10" s="134">
        <f t="shared" si="13"/>
        <v>180</v>
      </c>
      <c r="GN10" s="134">
        <f t="shared" si="13"/>
        <v>180</v>
      </c>
      <c r="GO10" s="134">
        <f t="shared" si="13"/>
        <v>180</v>
      </c>
      <c r="GP10" s="134">
        <f t="shared" si="13"/>
        <v>180</v>
      </c>
      <c r="GQ10" s="134">
        <f t="shared" si="13"/>
        <v>180</v>
      </c>
      <c r="GR10" s="134">
        <f t="shared" si="13"/>
        <v>180</v>
      </c>
      <c r="GS10" s="134">
        <f t="shared" si="13"/>
        <v>180</v>
      </c>
      <c r="GT10" s="134">
        <f t="shared" si="13"/>
        <v>180</v>
      </c>
      <c r="GU10" s="134">
        <f t="shared" si="13"/>
        <v>180</v>
      </c>
      <c r="GV10" s="134">
        <f t="shared" si="13"/>
        <v>180</v>
      </c>
      <c r="GW10" s="134">
        <f t="shared" si="13"/>
        <v>180</v>
      </c>
      <c r="GX10" s="134">
        <f t="shared" si="13"/>
        <v>180</v>
      </c>
      <c r="GY10" s="134">
        <f t="shared" si="13"/>
        <v>180</v>
      </c>
      <c r="GZ10" s="134">
        <f t="shared" si="13"/>
        <v>180</v>
      </c>
      <c r="HA10" s="134">
        <f t="shared" si="13"/>
        <v>180</v>
      </c>
      <c r="HB10" s="134">
        <f t="shared" si="13"/>
        <v>180</v>
      </c>
      <c r="HC10" s="134">
        <f t="shared" si="13"/>
        <v>180</v>
      </c>
      <c r="HD10" s="134">
        <f t="shared" si="13"/>
        <v>180</v>
      </c>
      <c r="HE10" s="134">
        <f t="shared" si="13"/>
        <v>180</v>
      </c>
      <c r="HF10" s="134">
        <f t="shared" si="13"/>
        <v>180</v>
      </c>
      <c r="HG10" s="134">
        <f t="shared" si="13"/>
        <v>180</v>
      </c>
      <c r="HH10" s="134">
        <f t="shared" si="13"/>
        <v>180</v>
      </c>
      <c r="HI10" s="134">
        <f t="shared" si="13"/>
        <v>180</v>
      </c>
      <c r="HJ10" s="134">
        <f t="shared" si="13"/>
        <v>180</v>
      </c>
      <c r="HK10" s="134">
        <f t="shared" si="13"/>
        <v>180</v>
      </c>
      <c r="HL10" s="134">
        <f t="shared" si="13"/>
        <v>180</v>
      </c>
      <c r="HM10" s="134">
        <f t="shared" si="13"/>
        <v>180</v>
      </c>
      <c r="HN10" s="134">
        <f t="shared" si="13"/>
        <v>180</v>
      </c>
      <c r="HO10" s="134">
        <f t="shared" si="13"/>
        <v>180</v>
      </c>
      <c r="HP10" s="134">
        <f t="shared" si="14"/>
        <v>180</v>
      </c>
      <c r="HQ10" s="134">
        <f t="shared" si="6"/>
        <v>180</v>
      </c>
      <c r="HR10" s="134">
        <f t="shared" si="6"/>
        <v>180</v>
      </c>
      <c r="HS10" s="134">
        <f t="shared" si="6"/>
        <v>180</v>
      </c>
      <c r="HT10" s="134">
        <f t="shared" si="6"/>
        <v>180</v>
      </c>
      <c r="HU10" s="134">
        <f t="shared" si="6"/>
        <v>180</v>
      </c>
      <c r="HV10" s="134">
        <f t="shared" si="6"/>
        <v>180</v>
      </c>
      <c r="HW10" s="134">
        <f t="shared" si="6"/>
        <v>180</v>
      </c>
      <c r="HX10" s="134">
        <f t="shared" si="6"/>
        <v>180</v>
      </c>
      <c r="HY10" s="134">
        <f t="shared" si="6"/>
        <v>180</v>
      </c>
      <c r="HZ10" s="134">
        <f t="shared" si="6"/>
        <v>180</v>
      </c>
      <c r="IA10" s="134">
        <f t="shared" si="6"/>
        <v>180</v>
      </c>
      <c r="IB10" s="134">
        <f t="shared" si="6"/>
        <v>180</v>
      </c>
      <c r="IC10" s="134">
        <f t="shared" si="6"/>
        <v>180</v>
      </c>
      <c r="ID10" s="134">
        <f t="shared" si="6"/>
        <v>180</v>
      </c>
      <c r="IE10" s="134">
        <f t="shared" si="6"/>
        <v>180</v>
      </c>
      <c r="IF10" s="134">
        <f t="shared" si="6"/>
        <v>180</v>
      </c>
      <c r="IG10" s="134">
        <f t="shared" si="6"/>
        <v>180</v>
      </c>
      <c r="IH10" s="134">
        <f t="shared" si="6"/>
        <v>180</v>
      </c>
      <c r="II10" s="134">
        <f t="shared" si="6"/>
        <v>180</v>
      </c>
      <c r="IJ10" s="134">
        <f t="shared" si="6"/>
        <v>180</v>
      </c>
      <c r="IK10" s="134">
        <f t="shared" si="6"/>
        <v>180</v>
      </c>
      <c r="IL10" s="134">
        <f t="shared" si="6"/>
        <v>180</v>
      </c>
      <c r="IM10" s="134">
        <f t="shared" si="6"/>
        <v>180</v>
      </c>
      <c r="IN10" s="134">
        <f t="shared" si="6"/>
        <v>180</v>
      </c>
      <c r="IO10" s="134">
        <f t="shared" si="6"/>
        <v>180</v>
      </c>
      <c r="IP10" s="134">
        <f t="shared" si="6"/>
        <v>180</v>
      </c>
      <c r="IQ10" s="134">
        <f t="shared" si="6"/>
        <v>180</v>
      </c>
      <c r="IR10" s="134">
        <f t="shared" si="6"/>
        <v>180</v>
      </c>
      <c r="IS10" s="134">
        <f t="shared" si="6"/>
        <v>180</v>
      </c>
      <c r="IT10" s="134">
        <f t="shared" si="6"/>
        <v>180</v>
      </c>
      <c r="IU10" s="134">
        <f t="shared" si="6"/>
        <v>180</v>
      </c>
      <c r="IV10" s="134">
        <f t="shared" si="6"/>
        <v>180</v>
      </c>
    </row>
    <row r="11" spans="2:256" ht="12.75">
      <c r="B11" s="134" t="s">
        <v>44</v>
      </c>
      <c r="C11" s="134">
        <f>Main!C9</f>
        <v>1200</v>
      </c>
      <c r="D11" s="134">
        <f t="shared" si="0"/>
        <v>1200</v>
      </c>
      <c r="E11" s="134">
        <f t="shared" si="10"/>
        <v>1200</v>
      </c>
      <c r="F11" s="134">
        <f t="shared" si="10"/>
        <v>1200</v>
      </c>
      <c r="G11" s="134">
        <f t="shared" si="10"/>
        <v>1200</v>
      </c>
      <c r="H11" s="134">
        <f t="shared" si="10"/>
        <v>1200</v>
      </c>
      <c r="I11" s="134">
        <f t="shared" si="10"/>
        <v>1200</v>
      </c>
      <c r="J11" s="134">
        <f t="shared" si="10"/>
        <v>1200</v>
      </c>
      <c r="K11" s="134">
        <f t="shared" si="10"/>
        <v>1200</v>
      </c>
      <c r="L11" s="134">
        <f t="shared" si="10"/>
        <v>1200</v>
      </c>
      <c r="M11" s="134">
        <f t="shared" si="10"/>
        <v>1200</v>
      </c>
      <c r="N11" s="134">
        <f t="shared" si="10"/>
        <v>1200</v>
      </c>
      <c r="O11" s="134">
        <f t="shared" si="10"/>
        <v>1200</v>
      </c>
      <c r="P11" s="134">
        <f t="shared" si="10"/>
        <v>1200</v>
      </c>
      <c r="Q11" s="134">
        <f t="shared" si="10"/>
        <v>1200</v>
      </c>
      <c r="R11" s="134">
        <f t="shared" si="10"/>
        <v>1200</v>
      </c>
      <c r="S11" s="134">
        <f t="shared" si="10"/>
        <v>1200</v>
      </c>
      <c r="T11" s="134">
        <f t="shared" si="10"/>
        <v>1200</v>
      </c>
      <c r="U11" s="134">
        <f t="shared" si="10"/>
        <v>1200</v>
      </c>
      <c r="V11" s="134">
        <f t="shared" si="10"/>
        <v>1200</v>
      </c>
      <c r="W11" s="134">
        <f t="shared" si="10"/>
        <v>1200</v>
      </c>
      <c r="X11" s="134">
        <f t="shared" si="10"/>
        <v>1200</v>
      </c>
      <c r="Y11" s="134">
        <f t="shared" si="10"/>
        <v>1200</v>
      </c>
      <c r="Z11" s="134">
        <f t="shared" si="10"/>
        <v>1200</v>
      </c>
      <c r="AA11" s="134">
        <f t="shared" si="10"/>
        <v>1200</v>
      </c>
      <c r="AB11" s="134">
        <f t="shared" si="10"/>
        <v>1200</v>
      </c>
      <c r="AC11" s="134">
        <f t="shared" si="10"/>
        <v>1200</v>
      </c>
      <c r="AD11" s="134">
        <f t="shared" si="10"/>
        <v>1200</v>
      </c>
      <c r="AE11" s="134">
        <f t="shared" si="10"/>
        <v>1200</v>
      </c>
      <c r="AF11" s="134">
        <f t="shared" si="10"/>
        <v>1200</v>
      </c>
      <c r="AG11" s="134">
        <f t="shared" si="10"/>
        <v>1200</v>
      </c>
      <c r="AH11" s="134">
        <f t="shared" si="10"/>
        <v>1200</v>
      </c>
      <c r="AI11" s="134">
        <f t="shared" si="10"/>
        <v>1200</v>
      </c>
      <c r="AJ11" s="134">
        <f t="shared" si="10"/>
        <v>1200</v>
      </c>
      <c r="AK11" s="134">
        <f t="shared" si="10"/>
        <v>1200</v>
      </c>
      <c r="AL11" s="134">
        <f t="shared" si="10"/>
        <v>1200</v>
      </c>
      <c r="AM11" s="134">
        <f t="shared" si="10"/>
        <v>1200</v>
      </c>
      <c r="AN11" s="134">
        <f t="shared" si="10"/>
        <v>1200</v>
      </c>
      <c r="AO11" s="134">
        <f t="shared" si="10"/>
        <v>1200</v>
      </c>
      <c r="AP11" s="134">
        <f t="shared" si="10"/>
        <v>1200</v>
      </c>
      <c r="AQ11" s="134">
        <f t="shared" si="10"/>
        <v>1200</v>
      </c>
      <c r="AR11" s="134">
        <f t="shared" si="10"/>
        <v>1200</v>
      </c>
      <c r="AS11" s="134">
        <f t="shared" si="10"/>
        <v>1200</v>
      </c>
      <c r="AT11" s="134">
        <f t="shared" si="10"/>
        <v>1200</v>
      </c>
      <c r="AU11" s="134">
        <f t="shared" si="10"/>
        <v>1200</v>
      </c>
      <c r="AV11" s="134">
        <f t="shared" si="10"/>
        <v>1200</v>
      </c>
      <c r="AW11" s="134">
        <f t="shared" si="10"/>
        <v>1200</v>
      </c>
      <c r="AX11" s="134">
        <f t="shared" si="10"/>
        <v>1200</v>
      </c>
      <c r="AY11" s="134">
        <f t="shared" si="10"/>
        <v>1200</v>
      </c>
      <c r="AZ11" s="134">
        <f t="shared" si="10"/>
        <v>1200</v>
      </c>
      <c r="BA11" s="134">
        <f t="shared" si="10"/>
        <v>1200</v>
      </c>
      <c r="BB11" s="134">
        <f t="shared" si="10"/>
        <v>1200</v>
      </c>
      <c r="BC11" s="134">
        <f t="shared" si="10"/>
        <v>1200</v>
      </c>
      <c r="BD11" s="134">
        <f t="shared" si="10"/>
        <v>1200</v>
      </c>
      <c r="BE11" s="134">
        <f t="shared" si="10"/>
        <v>1200</v>
      </c>
      <c r="BF11" s="134">
        <f t="shared" si="10"/>
        <v>1200</v>
      </c>
      <c r="BG11" s="134">
        <f t="shared" si="10"/>
        <v>1200</v>
      </c>
      <c r="BH11" s="134">
        <f t="shared" si="10"/>
        <v>1200</v>
      </c>
      <c r="BI11" s="134">
        <f t="shared" si="10"/>
        <v>1200</v>
      </c>
      <c r="BJ11" s="134">
        <f t="shared" si="10"/>
        <v>1200</v>
      </c>
      <c r="BK11" s="134">
        <f t="shared" si="10"/>
        <v>1200</v>
      </c>
      <c r="BL11" s="134">
        <f t="shared" si="10"/>
        <v>1200</v>
      </c>
      <c r="BM11" s="134">
        <f t="shared" si="10"/>
        <v>1200</v>
      </c>
      <c r="BN11" s="134">
        <f t="shared" si="10"/>
        <v>1200</v>
      </c>
      <c r="BO11" s="134">
        <f t="shared" si="10"/>
        <v>1200</v>
      </c>
      <c r="BP11" s="134">
        <f aca="true" t="shared" si="16" ref="BP11:BP16">BO11</f>
        <v>1200</v>
      </c>
      <c r="BQ11" s="134">
        <f t="shared" si="2"/>
        <v>1200</v>
      </c>
      <c r="BR11" s="134">
        <f t="shared" si="2"/>
        <v>1200</v>
      </c>
      <c r="BS11" s="134">
        <f t="shared" si="2"/>
        <v>1200</v>
      </c>
      <c r="BT11" s="134">
        <f t="shared" si="2"/>
        <v>1200</v>
      </c>
      <c r="BU11" s="134">
        <f t="shared" si="2"/>
        <v>1200</v>
      </c>
      <c r="BV11" s="134">
        <f t="shared" si="2"/>
        <v>1200</v>
      </c>
      <c r="BW11" s="134">
        <f t="shared" si="2"/>
        <v>1200</v>
      </c>
      <c r="BX11" s="134">
        <f t="shared" si="2"/>
        <v>1200</v>
      </c>
      <c r="BY11" s="134">
        <f t="shared" si="2"/>
        <v>1200</v>
      </c>
      <c r="BZ11" s="134">
        <f t="shared" si="2"/>
        <v>1200</v>
      </c>
      <c r="CA11" s="134">
        <f t="shared" si="2"/>
        <v>1200</v>
      </c>
      <c r="CB11" s="134">
        <f t="shared" si="2"/>
        <v>1200</v>
      </c>
      <c r="CC11" s="134">
        <f t="shared" si="2"/>
        <v>1200</v>
      </c>
      <c r="CD11" s="134">
        <f t="shared" si="2"/>
        <v>1200</v>
      </c>
      <c r="CE11" s="134">
        <f t="shared" si="2"/>
        <v>1200</v>
      </c>
      <c r="CF11" s="134">
        <f t="shared" si="2"/>
        <v>1200</v>
      </c>
      <c r="CG11" s="134">
        <f t="shared" si="2"/>
        <v>1200</v>
      </c>
      <c r="CH11" s="134">
        <f t="shared" si="2"/>
        <v>1200</v>
      </c>
      <c r="CI11" s="134">
        <f t="shared" si="2"/>
        <v>1200</v>
      </c>
      <c r="CJ11" s="134">
        <f t="shared" si="2"/>
        <v>1200</v>
      </c>
      <c r="CK11" s="134">
        <f t="shared" si="2"/>
        <v>1200</v>
      </c>
      <c r="CL11" s="134">
        <f t="shared" si="2"/>
        <v>1200</v>
      </c>
      <c r="CM11" s="134">
        <f t="shared" si="2"/>
        <v>1200</v>
      </c>
      <c r="CN11" s="134">
        <f t="shared" si="2"/>
        <v>1200</v>
      </c>
      <c r="CO11" s="134">
        <f t="shared" si="2"/>
        <v>1200</v>
      </c>
      <c r="CP11" s="134">
        <f t="shared" si="2"/>
        <v>1200</v>
      </c>
      <c r="CQ11" s="134">
        <f t="shared" si="2"/>
        <v>1200</v>
      </c>
      <c r="CR11" s="134">
        <f t="shared" si="2"/>
        <v>1200</v>
      </c>
      <c r="CS11" s="134">
        <f t="shared" si="15"/>
        <v>1200</v>
      </c>
      <c r="CT11" s="134">
        <f t="shared" si="15"/>
        <v>1200</v>
      </c>
      <c r="CU11" s="134">
        <f t="shared" si="15"/>
        <v>1200</v>
      </c>
      <c r="CV11" s="134">
        <f t="shared" si="15"/>
        <v>1200</v>
      </c>
      <c r="CW11" s="134">
        <f t="shared" si="15"/>
        <v>1200</v>
      </c>
      <c r="CX11" s="134">
        <f t="shared" si="15"/>
        <v>1200</v>
      </c>
      <c r="CY11" s="134">
        <f t="shared" si="15"/>
        <v>1200</v>
      </c>
      <c r="CZ11" s="134">
        <f t="shared" si="15"/>
        <v>1200</v>
      </c>
      <c r="DA11" s="134">
        <f t="shared" si="15"/>
        <v>1200</v>
      </c>
      <c r="DB11" s="134">
        <f t="shared" si="15"/>
        <v>1200</v>
      </c>
      <c r="DC11" s="134">
        <f t="shared" si="15"/>
        <v>1200</v>
      </c>
      <c r="DD11" s="134">
        <f t="shared" si="15"/>
        <v>1200</v>
      </c>
      <c r="DE11" s="134">
        <f t="shared" si="15"/>
        <v>1200</v>
      </c>
      <c r="DF11" s="134">
        <f t="shared" si="15"/>
        <v>1200</v>
      </c>
      <c r="DG11" s="134">
        <f t="shared" si="15"/>
        <v>1200</v>
      </c>
      <c r="DH11" s="134">
        <f t="shared" si="15"/>
        <v>1200</v>
      </c>
      <c r="DI11" s="134">
        <f t="shared" si="15"/>
        <v>1200</v>
      </c>
      <c r="DJ11" s="134">
        <f t="shared" si="15"/>
        <v>1200</v>
      </c>
      <c r="DK11" s="134">
        <f t="shared" si="15"/>
        <v>1200</v>
      </c>
      <c r="DL11" s="134">
        <f t="shared" si="15"/>
        <v>1200</v>
      </c>
      <c r="DM11" s="134">
        <f t="shared" si="15"/>
        <v>1200</v>
      </c>
      <c r="DN11" s="134">
        <f t="shared" si="15"/>
        <v>1200</v>
      </c>
      <c r="DO11" s="134">
        <f t="shared" si="15"/>
        <v>1200</v>
      </c>
      <c r="DP11" s="134">
        <f t="shared" si="15"/>
        <v>1200</v>
      </c>
      <c r="DQ11" s="134">
        <f t="shared" si="15"/>
        <v>1200</v>
      </c>
      <c r="DR11" s="134">
        <f t="shared" si="15"/>
        <v>1200</v>
      </c>
      <c r="DS11" s="134">
        <f t="shared" si="15"/>
        <v>1200</v>
      </c>
      <c r="DT11" s="134">
        <f t="shared" si="15"/>
        <v>1200</v>
      </c>
      <c r="DU11" s="134">
        <f t="shared" si="15"/>
        <v>1200</v>
      </c>
      <c r="DV11" s="134">
        <f t="shared" si="15"/>
        <v>1200</v>
      </c>
      <c r="DW11" s="134">
        <f t="shared" si="15"/>
        <v>1200</v>
      </c>
      <c r="DX11" s="134">
        <f t="shared" si="15"/>
        <v>1200</v>
      </c>
      <c r="DY11" s="134">
        <f t="shared" si="15"/>
        <v>1200</v>
      </c>
      <c r="DZ11" s="134">
        <f t="shared" si="15"/>
        <v>1200</v>
      </c>
      <c r="EA11" s="134">
        <f t="shared" si="15"/>
        <v>1200</v>
      </c>
      <c r="EB11" s="134">
        <f t="shared" si="15"/>
        <v>1200</v>
      </c>
      <c r="EC11" s="134">
        <f t="shared" si="15"/>
        <v>1200</v>
      </c>
      <c r="ED11" s="134">
        <f t="shared" si="15"/>
        <v>1200</v>
      </c>
      <c r="EE11" s="134">
        <f t="shared" si="15"/>
        <v>1200</v>
      </c>
      <c r="EF11" s="134">
        <f t="shared" si="15"/>
        <v>1200</v>
      </c>
      <c r="EG11" s="134">
        <f t="shared" si="15"/>
        <v>1200</v>
      </c>
      <c r="EH11" s="134">
        <f t="shared" si="15"/>
        <v>1200</v>
      </c>
      <c r="EI11" s="134">
        <f t="shared" si="15"/>
        <v>1200</v>
      </c>
      <c r="EJ11" s="134">
        <f t="shared" si="15"/>
        <v>1200</v>
      </c>
      <c r="EK11" s="134">
        <f t="shared" si="15"/>
        <v>1200</v>
      </c>
      <c r="EL11" s="134">
        <f t="shared" si="15"/>
        <v>1200</v>
      </c>
      <c r="EM11" s="134">
        <f t="shared" si="15"/>
        <v>1200</v>
      </c>
      <c r="EN11" s="134">
        <f t="shared" si="15"/>
        <v>1200</v>
      </c>
      <c r="EO11" s="134">
        <f t="shared" si="15"/>
        <v>1200</v>
      </c>
      <c r="EP11" s="134">
        <f t="shared" si="15"/>
        <v>1200</v>
      </c>
      <c r="EQ11" s="134">
        <f t="shared" si="15"/>
        <v>1200</v>
      </c>
      <c r="ER11" s="134">
        <f t="shared" si="15"/>
        <v>1200</v>
      </c>
      <c r="ES11" s="134">
        <f t="shared" si="15"/>
        <v>1200</v>
      </c>
      <c r="ET11" s="134">
        <f t="shared" si="15"/>
        <v>1200</v>
      </c>
      <c r="EU11" s="134">
        <f t="shared" si="15"/>
        <v>1200</v>
      </c>
      <c r="EV11" s="134">
        <f t="shared" si="15"/>
        <v>1200</v>
      </c>
      <c r="EW11" s="134">
        <f t="shared" si="15"/>
        <v>1200</v>
      </c>
      <c r="EX11" s="134">
        <f t="shared" si="15"/>
        <v>1200</v>
      </c>
      <c r="EY11" s="134">
        <f t="shared" si="15"/>
        <v>1200</v>
      </c>
      <c r="EZ11" s="134">
        <f t="shared" si="15"/>
        <v>1200</v>
      </c>
      <c r="FA11" s="134">
        <f t="shared" si="15"/>
        <v>1200</v>
      </c>
      <c r="FB11" s="134">
        <f t="shared" si="15"/>
        <v>1200</v>
      </c>
      <c r="FC11" s="134">
        <f t="shared" si="15"/>
        <v>1200</v>
      </c>
      <c r="FD11" s="134">
        <f t="shared" si="15"/>
        <v>1200</v>
      </c>
      <c r="FE11" s="134">
        <f t="shared" si="13"/>
        <v>1200</v>
      </c>
      <c r="FF11" s="134">
        <f t="shared" si="13"/>
        <v>1200</v>
      </c>
      <c r="FG11" s="134">
        <f t="shared" si="13"/>
        <v>1200</v>
      </c>
      <c r="FH11" s="134">
        <f t="shared" si="13"/>
        <v>1200</v>
      </c>
      <c r="FI11" s="134">
        <f t="shared" si="13"/>
        <v>1200</v>
      </c>
      <c r="FJ11" s="134">
        <f t="shared" si="13"/>
        <v>1200</v>
      </c>
      <c r="FK11" s="134">
        <f t="shared" si="13"/>
        <v>1200</v>
      </c>
      <c r="FL11" s="134">
        <f t="shared" si="13"/>
        <v>1200</v>
      </c>
      <c r="FM11" s="134">
        <f t="shared" si="13"/>
        <v>1200</v>
      </c>
      <c r="FN11" s="134">
        <f t="shared" si="13"/>
        <v>1200</v>
      </c>
      <c r="FO11" s="134">
        <f t="shared" si="13"/>
        <v>1200</v>
      </c>
      <c r="FP11" s="134">
        <f t="shared" si="13"/>
        <v>1200</v>
      </c>
      <c r="FQ11" s="134">
        <f t="shared" si="13"/>
        <v>1200</v>
      </c>
      <c r="FR11" s="134">
        <f t="shared" si="13"/>
        <v>1200</v>
      </c>
      <c r="FS11" s="134">
        <f t="shared" si="13"/>
        <v>1200</v>
      </c>
      <c r="FT11" s="134">
        <f t="shared" si="13"/>
        <v>1200</v>
      </c>
      <c r="FU11" s="134">
        <f t="shared" si="13"/>
        <v>1200</v>
      </c>
      <c r="FV11" s="134">
        <f t="shared" si="13"/>
        <v>1200</v>
      </c>
      <c r="FW11" s="134">
        <f t="shared" si="13"/>
        <v>1200</v>
      </c>
      <c r="FX11" s="134">
        <f t="shared" si="13"/>
        <v>1200</v>
      </c>
      <c r="FY11" s="134">
        <f t="shared" si="13"/>
        <v>1200</v>
      </c>
      <c r="FZ11" s="134">
        <f t="shared" si="13"/>
        <v>1200</v>
      </c>
      <c r="GA11" s="134">
        <f t="shared" si="13"/>
        <v>1200</v>
      </c>
      <c r="GB11" s="134">
        <f t="shared" si="13"/>
        <v>1200</v>
      </c>
      <c r="GC11" s="134">
        <f t="shared" si="13"/>
        <v>1200</v>
      </c>
      <c r="GD11" s="134">
        <f t="shared" si="13"/>
        <v>1200</v>
      </c>
      <c r="GE11" s="134">
        <f t="shared" si="13"/>
        <v>1200</v>
      </c>
      <c r="GF11" s="134">
        <f t="shared" si="13"/>
        <v>1200</v>
      </c>
      <c r="GG11" s="134">
        <f t="shared" si="13"/>
        <v>1200</v>
      </c>
      <c r="GH11" s="134">
        <f t="shared" si="13"/>
        <v>1200</v>
      </c>
      <c r="GI11" s="134">
        <f t="shared" si="13"/>
        <v>1200</v>
      </c>
      <c r="GJ11" s="134">
        <f t="shared" si="13"/>
        <v>1200</v>
      </c>
      <c r="GK11" s="134">
        <f t="shared" si="13"/>
        <v>1200</v>
      </c>
      <c r="GL11" s="134">
        <f t="shared" si="13"/>
        <v>1200</v>
      </c>
      <c r="GM11" s="134">
        <f t="shared" si="13"/>
        <v>1200</v>
      </c>
      <c r="GN11" s="134">
        <f t="shared" si="13"/>
        <v>1200</v>
      </c>
      <c r="GO11" s="134">
        <f t="shared" si="13"/>
        <v>1200</v>
      </c>
      <c r="GP11" s="134">
        <f t="shared" si="13"/>
        <v>1200</v>
      </c>
      <c r="GQ11" s="134">
        <f t="shared" si="13"/>
        <v>1200</v>
      </c>
      <c r="GR11" s="134">
        <f t="shared" si="13"/>
        <v>1200</v>
      </c>
      <c r="GS11" s="134">
        <f t="shared" si="13"/>
        <v>1200</v>
      </c>
      <c r="GT11" s="134">
        <f t="shared" si="13"/>
        <v>1200</v>
      </c>
      <c r="GU11" s="134">
        <f t="shared" si="13"/>
        <v>1200</v>
      </c>
      <c r="GV11" s="134">
        <f t="shared" si="13"/>
        <v>1200</v>
      </c>
      <c r="GW11" s="134">
        <f t="shared" si="13"/>
        <v>1200</v>
      </c>
      <c r="GX11" s="134">
        <f t="shared" si="13"/>
        <v>1200</v>
      </c>
      <c r="GY11" s="134">
        <f t="shared" si="13"/>
        <v>1200</v>
      </c>
      <c r="GZ11" s="134">
        <f t="shared" si="13"/>
        <v>1200</v>
      </c>
      <c r="HA11" s="134">
        <f t="shared" si="13"/>
        <v>1200</v>
      </c>
      <c r="HB11" s="134">
        <f t="shared" si="13"/>
        <v>1200</v>
      </c>
      <c r="HC11" s="134">
        <f t="shared" si="13"/>
        <v>1200</v>
      </c>
      <c r="HD11" s="134">
        <f t="shared" si="13"/>
        <v>1200</v>
      </c>
      <c r="HE11" s="134">
        <f t="shared" si="13"/>
        <v>1200</v>
      </c>
      <c r="HF11" s="134">
        <f t="shared" si="13"/>
        <v>1200</v>
      </c>
      <c r="HG11" s="134">
        <f t="shared" si="13"/>
        <v>1200</v>
      </c>
      <c r="HH11" s="134">
        <f t="shared" si="13"/>
        <v>1200</v>
      </c>
      <c r="HI11" s="134">
        <f t="shared" si="13"/>
        <v>1200</v>
      </c>
      <c r="HJ11" s="134">
        <f t="shared" si="13"/>
        <v>1200</v>
      </c>
      <c r="HK11" s="134">
        <f t="shared" si="13"/>
        <v>1200</v>
      </c>
      <c r="HL11" s="134">
        <f t="shared" si="13"/>
        <v>1200</v>
      </c>
      <c r="HM11" s="134">
        <f t="shared" si="13"/>
        <v>1200</v>
      </c>
      <c r="HN11" s="134">
        <f t="shared" si="13"/>
        <v>1200</v>
      </c>
      <c r="HO11" s="134">
        <f t="shared" si="13"/>
        <v>1200</v>
      </c>
      <c r="HP11" s="134">
        <f t="shared" si="14"/>
        <v>1200</v>
      </c>
      <c r="HQ11" s="134">
        <f t="shared" si="6"/>
        <v>1200</v>
      </c>
      <c r="HR11" s="134">
        <f t="shared" si="6"/>
        <v>1200</v>
      </c>
      <c r="HS11" s="134">
        <f t="shared" si="6"/>
        <v>1200</v>
      </c>
      <c r="HT11" s="134">
        <f t="shared" si="6"/>
        <v>1200</v>
      </c>
      <c r="HU11" s="134">
        <f t="shared" si="6"/>
        <v>1200</v>
      </c>
      <c r="HV11" s="134">
        <f t="shared" si="6"/>
        <v>1200</v>
      </c>
      <c r="HW11" s="134">
        <f t="shared" si="6"/>
        <v>1200</v>
      </c>
      <c r="HX11" s="134">
        <f t="shared" si="6"/>
        <v>1200</v>
      </c>
      <c r="HY11" s="134">
        <f t="shared" si="6"/>
        <v>1200</v>
      </c>
      <c r="HZ11" s="134">
        <f t="shared" si="6"/>
        <v>1200</v>
      </c>
      <c r="IA11" s="134">
        <f t="shared" si="6"/>
        <v>1200</v>
      </c>
      <c r="IB11" s="134">
        <f t="shared" si="6"/>
        <v>1200</v>
      </c>
      <c r="IC11" s="134">
        <f t="shared" si="6"/>
        <v>1200</v>
      </c>
      <c r="ID11" s="134">
        <f t="shared" si="6"/>
        <v>1200</v>
      </c>
      <c r="IE11" s="134">
        <f t="shared" si="6"/>
        <v>1200</v>
      </c>
      <c r="IF11" s="134">
        <f t="shared" si="6"/>
        <v>1200</v>
      </c>
      <c r="IG11" s="134">
        <f t="shared" si="6"/>
        <v>1200</v>
      </c>
      <c r="IH11" s="134">
        <f t="shared" si="6"/>
        <v>1200</v>
      </c>
      <c r="II11" s="134">
        <f t="shared" si="6"/>
        <v>1200</v>
      </c>
      <c r="IJ11" s="134">
        <f t="shared" si="6"/>
        <v>1200</v>
      </c>
      <c r="IK11" s="134">
        <f t="shared" si="6"/>
        <v>1200</v>
      </c>
      <c r="IL11" s="134">
        <f t="shared" si="6"/>
        <v>1200</v>
      </c>
      <c r="IM11" s="134">
        <f t="shared" si="6"/>
        <v>1200</v>
      </c>
      <c r="IN11" s="134">
        <f t="shared" si="6"/>
        <v>1200</v>
      </c>
      <c r="IO11" s="134">
        <f t="shared" si="6"/>
        <v>1200</v>
      </c>
      <c r="IP11" s="134">
        <f t="shared" si="6"/>
        <v>1200</v>
      </c>
      <c r="IQ11" s="134">
        <f t="shared" si="6"/>
        <v>1200</v>
      </c>
      <c r="IR11" s="134">
        <f t="shared" si="6"/>
        <v>1200</v>
      </c>
      <c r="IS11" s="134">
        <f t="shared" si="6"/>
        <v>1200</v>
      </c>
      <c r="IT11" s="134">
        <f t="shared" si="6"/>
        <v>1200</v>
      </c>
      <c r="IU11" s="134">
        <f t="shared" si="6"/>
        <v>1200</v>
      </c>
      <c r="IV11" s="134">
        <f t="shared" si="6"/>
        <v>1200</v>
      </c>
    </row>
    <row r="12" spans="2:256" ht="12.75">
      <c r="B12" s="134" t="s">
        <v>45</v>
      </c>
      <c r="C12" s="134">
        <f>Main!C11</f>
        <v>65</v>
      </c>
      <c r="D12" s="134">
        <f t="shared" si="0"/>
        <v>65</v>
      </c>
      <c r="E12" s="134">
        <f aca="true" t="shared" si="17" ref="E12:BO16">D12</f>
        <v>65</v>
      </c>
      <c r="F12" s="134">
        <f t="shared" si="17"/>
        <v>65</v>
      </c>
      <c r="G12" s="134">
        <f t="shared" si="17"/>
        <v>65</v>
      </c>
      <c r="H12" s="134">
        <f t="shared" si="17"/>
        <v>65</v>
      </c>
      <c r="I12" s="134">
        <f t="shared" si="17"/>
        <v>65</v>
      </c>
      <c r="J12" s="134">
        <f t="shared" si="17"/>
        <v>65</v>
      </c>
      <c r="K12" s="134">
        <f t="shared" si="17"/>
        <v>65</v>
      </c>
      <c r="L12" s="134">
        <f t="shared" si="17"/>
        <v>65</v>
      </c>
      <c r="M12" s="134">
        <f t="shared" si="17"/>
        <v>65</v>
      </c>
      <c r="N12" s="134">
        <f t="shared" si="17"/>
        <v>65</v>
      </c>
      <c r="O12" s="134">
        <f t="shared" si="17"/>
        <v>65</v>
      </c>
      <c r="P12" s="134">
        <f t="shared" si="17"/>
        <v>65</v>
      </c>
      <c r="Q12" s="134">
        <f t="shared" si="17"/>
        <v>65</v>
      </c>
      <c r="R12" s="134">
        <f t="shared" si="17"/>
        <v>65</v>
      </c>
      <c r="S12" s="134">
        <f t="shared" si="17"/>
        <v>65</v>
      </c>
      <c r="T12" s="134">
        <f t="shared" si="17"/>
        <v>65</v>
      </c>
      <c r="U12" s="134">
        <f t="shared" si="17"/>
        <v>65</v>
      </c>
      <c r="V12" s="134">
        <f t="shared" si="17"/>
        <v>65</v>
      </c>
      <c r="W12" s="134">
        <f t="shared" si="17"/>
        <v>65</v>
      </c>
      <c r="X12" s="134">
        <f t="shared" si="17"/>
        <v>65</v>
      </c>
      <c r="Y12" s="134">
        <f t="shared" si="17"/>
        <v>65</v>
      </c>
      <c r="Z12" s="134">
        <f t="shared" si="17"/>
        <v>65</v>
      </c>
      <c r="AA12" s="134">
        <f t="shared" si="17"/>
        <v>65</v>
      </c>
      <c r="AB12" s="134">
        <f t="shared" si="17"/>
        <v>65</v>
      </c>
      <c r="AC12" s="134">
        <f t="shared" si="17"/>
        <v>65</v>
      </c>
      <c r="AD12" s="134">
        <f t="shared" si="17"/>
        <v>65</v>
      </c>
      <c r="AE12" s="134">
        <f t="shared" si="17"/>
        <v>65</v>
      </c>
      <c r="AF12" s="134">
        <f t="shared" si="17"/>
        <v>65</v>
      </c>
      <c r="AG12" s="134">
        <f t="shared" si="17"/>
        <v>65</v>
      </c>
      <c r="AH12" s="134">
        <f t="shared" si="17"/>
        <v>65</v>
      </c>
      <c r="AI12" s="134">
        <f t="shared" si="17"/>
        <v>65</v>
      </c>
      <c r="AJ12" s="134">
        <f t="shared" si="17"/>
        <v>65</v>
      </c>
      <c r="AK12" s="134">
        <f t="shared" si="17"/>
        <v>65</v>
      </c>
      <c r="AL12" s="134">
        <f t="shared" si="17"/>
        <v>65</v>
      </c>
      <c r="AM12" s="134">
        <f t="shared" si="17"/>
        <v>65</v>
      </c>
      <c r="AN12" s="134">
        <f t="shared" si="17"/>
        <v>65</v>
      </c>
      <c r="AO12" s="134">
        <f t="shared" si="17"/>
        <v>65</v>
      </c>
      <c r="AP12" s="134">
        <f t="shared" si="17"/>
        <v>65</v>
      </c>
      <c r="AQ12" s="134">
        <f t="shared" si="17"/>
        <v>65</v>
      </c>
      <c r="AR12" s="134">
        <f t="shared" si="17"/>
        <v>65</v>
      </c>
      <c r="AS12" s="134">
        <f t="shared" si="17"/>
        <v>65</v>
      </c>
      <c r="AT12" s="134">
        <f t="shared" si="17"/>
        <v>65</v>
      </c>
      <c r="AU12" s="134">
        <f t="shared" si="17"/>
        <v>65</v>
      </c>
      <c r="AV12" s="134">
        <f t="shared" si="17"/>
        <v>65</v>
      </c>
      <c r="AW12" s="134">
        <f t="shared" si="17"/>
        <v>65</v>
      </c>
      <c r="AX12" s="134">
        <f t="shared" si="17"/>
        <v>65</v>
      </c>
      <c r="AY12" s="134">
        <f t="shared" si="17"/>
        <v>65</v>
      </c>
      <c r="AZ12" s="134">
        <f t="shared" si="17"/>
        <v>65</v>
      </c>
      <c r="BA12" s="134">
        <f t="shared" si="17"/>
        <v>65</v>
      </c>
      <c r="BB12" s="134">
        <f t="shared" si="17"/>
        <v>65</v>
      </c>
      <c r="BC12" s="134">
        <f t="shared" si="17"/>
        <v>65</v>
      </c>
      <c r="BD12" s="134">
        <f t="shared" si="17"/>
        <v>65</v>
      </c>
      <c r="BE12" s="134">
        <f t="shared" si="17"/>
        <v>65</v>
      </c>
      <c r="BF12" s="134">
        <f t="shared" si="17"/>
        <v>65</v>
      </c>
      <c r="BG12" s="134">
        <f t="shared" si="17"/>
        <v>65</v>
      </c>
      <c r="BH12" s="134">
        <f t="shared" si="17"/>
        <v>65</v>
      </c>
      <c r="BI12" s="134">
        <f t="shared" si="17"/>
        <v>65</v>
      </c>
      <c r="BJ12" s="134">
        <f t="shared" si="17"/>
        <v>65</v>
      </c>
      <c r="BK12" s="134">
        <f t="shared" si="17"/>
        <v>65</v>
      </c>
      <c r="BL12" s="134">
        <f t="shared" si="17"/>
        <v>65</v>
      </c>
      <c r="BM12" s="134">
        <f t="shared" si="17"/>
        <v>65</v>
      </c>
      <c r="BN12" s="134">
        <f t="shared" si="17"/>
        <v>65</v>
      </c>
      <c r="BO12" s="134">
        <f t="shared" si="17"/>
        <v>65</v>
      </c>
      <c r="BP12" s="134">
        <f t="shared" si="16"/>
        <v>65</v>
      </c>
      <c r="BQ12" s="134">
        <f t="shared" si="2"/>
        <v>65</v>
      </c>
      <c r="BR12" s="134">
        <f t="shared" si="2"/>
        <v>65</v>
      </c>
      <c r="BS12" s="134">
        <f t="shared" si="2"/>
        <v>65</v>
      </c>
      <c r="BT12" s="134">
        <f t="shared" si="2"/>
        <v>65</v>
      </c>
      <c r="BU12" s="134">
        <f t="shared" si="2"/>
        <v>65</v>
      </c>
      <c r="BV12" s="134">
        <f t="shared" si="2"/>
        <v>65</v>
      </c>
      <c r="BW12" s="134">
        <f t="shared" si="2"/>
        <v>65</v>
      </c>
      <c r="BX12" s="134">
        <f t="shared" si="2"/>
        <v>65</v>
      </c>
      <c r="BY12" s="134">
        <f t="shared" si="2"/>
        <v>65</v>
      </c>
      <c r="BZ12" s="134">
        <f t="shared" si="2"/>
        <v>65</v>
      </c>
      <c r="CA12" s="134">
        <f t="shared" si="2"/>
        <v>65</v>
      </c>
      <c r="CB12" s="134">
        <f t="shared" si="2"/>
        <v>65</v>
      </c>
      <c r="CC12" s="134">
        <f t="shared" si="2"/>
        <v>65</v>
      </c>
      <c r="CD12" s="134">
        <f t="shared" si="2"/>
        <v>65</v>
      </c>
      <c r="CE12" s="134">
        <f t="shared" si="2"/>
        <v>65</v>
      </c>
      <c r="CF12" s="134">
        <f t="shared" si="2"/>
        <v>65</v>
      </c>
      <c r="CG12" s="134">
        <f t="shared" si="2"/>
        <v>65</v>
      </c>
      <c r="CH12" s="134">
        <f t="shared" si="2"/>
        <v>65</v>
      </c>
      <c r="CI12" s="134">
        <f t="shared" si="2"/>
        <v>65</v>
      </c>
      <c r="CJ12" s="134">
        <f t="shared" si="2"/>
        <v>65</v>
      </c>
      <c r="CK12" s="134">
        <f t="shared" si="2"/>
        <v>65</v>
      </c>
      <c r="CL12" s="134">
        <f t="shared" si="2"/>
        <v>65</v>
      </c>
      <c r="CM12" s="134">
        <f t="shared" si="2"/>
        <v>65</v>
      </c>
      <c r="CN12" s="134">
        <f t="shared" si="2"/>
        <v>65</v>
      </c>
      <c r="CO12" s="134">
        <f t="shared" si="2"/>
        <v>65</v>
      </c>
      <c r="CP12" s="134">
        <f t="shared" si="2"/>
        <v>65</v>
      </c>
      <c r="CQ12" s="134">
        <f t="shared" si="2"/>
        <v>65</v>
      </c>
      <c r="CR12" s="134">
        <f t="shared" si="2"/>
        <v>65</v>
      </c>
      <c r="CS12" s="134">
        <f t="shared" si="15"/>
        <v>65</v>
      </c>
      <c r="CT12" s="134">
        <f t="shared" si="15"/>
        <v>65</v>
      </c>
      <c r="CU12" s="134">
        <f t="shared" si="15"/>
        <v>65</v>
      </c>
      <c r="CV12" s="134">
        <f t="shared" si="15"/>
        <v>65</v>
      </c>
      <c r="CW12" s="134">
        <f t="shared" si="15"/>
        <v>65</v>
      </c>
      <c r="CX12" s="134">
        <f t="shared" si="15"/>
        <v>65</v>
      </c>
      <c r="CY12" s="134">
        <f t="shared" si="15"/>
        <v>65</v>
      </c>
      <c r="CZ12" s="134">
        <f t="shared" si="15"/>
        <v>65</v>
      </c>
      <c r="DA12" s="134">
        <f t="shared" si="15"/>
        <v>65</v>
      </c>
      <c r="DB12" s="134">
        <f t="shared" si="15"/>
        <v>65</v>
      </c>
      <c r="DC12" s="134">
        <f t="shared" si="15"/>
        <v>65</v>
      </c>
      <c r="DD12" s="134">
        <f t="shared" si="15"/>
        <v>65</v>
      </c>
      <c r="DE12" s="134">
        <f t="shared" si="15"/>
        <v>65</v>
      </c>
      <c r="DF12" s="134">
        <f t="shared" si="15"/>
        <v>65</v>
      </c>
      <c r="DG12" s="134">
        <f t="shared" si="15"/>
        <v>65</v>
      </c>
      <c r="DH12" s="134">
        <f t="shared" si="15"/>
        <v>65</v>
      </c>
      <c r="DI12" s="134">
        <f t="shared" si="15"/>
        <v>65</v>
      </c>
      <c r="DJ12" s="134">
        <f t="shared" si="15"/>
        <v>65</v>
      </c>
      <c r="DK12" s="134">
        <f t="shared" si="15"/>
        <v>65</v>
      </c>
      <c r="DL12" s="134">
        <f t="shared" si="15"/>
        <v>65</v>
      </c>
      <c r="DM12" s="134">
        <f t="shared" si="15"/>
        <v>65</v>
      </c>
      <c r="DN12" s="134">
        <f t="shared" si="15"/>
        <v>65</v>
      </c>
      <c r="DO12" s="134">
        <f t="shared" si="15"/>
        <v>65</v>
      </c>
      <c r="DP12" s="134">
        <f t="shared" si="15"/>
        <v>65</v>
      </c>
      <c r="DQ12" s="134">
        <f t="shared" si="15"/>
        <v>65</v>
      </c>
      <c r="DR12" s="134">
        <f t="shared" si="15"/>
        <v>65</v>
      </c>
      <c r="DS12" s="134">
        <f t="shared" si="15"/>
        <v>65</v>
      </c>
      <c r="DT12" s="134">
        <f t="shared" si="15"/>
        <v>65</v>
      </c>
      <c r="DU12" s="134">
        <f t="shared" si="15"/>
        <v>65</v>
      </c>
      <c r="DV12" s="134">
        <f t="shared" si="15"/>
        <v>65</v>
      </c>
      <c r="DW12" s="134">
        <f t="shared" si="15"/>
        <v>65</v>
      </c>
      <c r="DX12" s="134">
        <f t="shared" si="15"/>
        <v>65</v>
      </c>
      <c r="DY12" s="134">
        <f t="shared" si="15"/>
        <v>65</v>
      </c>
      <c r="DZ12" s="134">
        <f t="shared" si="15"/>
        <v>65</v>
      </c>
      <c r="EA12" s="134">
        <f t="shared" si="15"/>
        <v>65</v>
      </c>
      <c r="EB12" s="134">
        <f t="shared" si="15"/>
        <v>65</v>
      </c>
      <c r="EC12" s="134">
        <f t="shared" si="15"/>
        <v>65</v>
      </c>
      <c r="ED12" s="134">
        <f t="shared" si="15"/>
        <v>65</v>
      </c>
      <c r="EE12" s="134">
        <f t="shared" si="15"/>
        <v>65</v>
      </c>
      <c r="EF12" s="134">
        <f t="shared" si="15"/>
        <v>65</v>
      </c>
      <c r="EG12" s="134">
        <f t="shared" si="15"/>
        <v>65</v>
      </c>
      <c r="EH12" s="134">
        <f t="shared" si="15"/>
        <v>65</v>
      </c>
      <c r="EI12" s="134">
        <f t="shared" si="15"/>
        <v>65</v>
      </c>
      <c r="EJ12" s="134">
        <f t="shared" si="15"/>
        <v>65</v>
      </c>
      <c r="EK12" s="134">
        <f t="shared" si="15"/>
        <v>65</v>
      </c>
      <c r="EL12" s="134">
        <f t="shared" si="15"/>
        <v>65</v>
      </c>
      <c r="EM12" s="134">
        <f t="shared" si="15"/>
        <v>65</v>
      </c>
      <c r="EN12" s="134">
        <f t="shared" si="15"/>
        <v>65</v>
      </c>
      <c r="EO12" s="134">
        <f t="shared" si="15"/>
        <v>65</v>
      </c>
      <c r="EP12" s="134">
        <f t="shared" si="15"/>
        <v>65</v>
      </c>
      <c r="EQ12" s="134">
        <f t="shared" si="15"/>
        <v>65</v>
      </c>
      <c r="ER12" s="134">
        <f t="shared" si="15"/>
        <v>65</v>
      </c>
      <c r="ES12" s="134">
        <f t="shared" si="15"/>
        <v>65</v>
      </c>
      <c r="ET12" s="134">
        <f t="shared" si="15"/>
        <v>65</v>
      </c>
      <c r="EU12" s="134">
        <f t="shared" si="15"/>
        <v>65</v>
      </c>
      <c r="EV12" s="134">
        <f t="shared" si="15"/>
        <v>65</v>
      </c>
      <c r="EW12" s="134">
        <f t="shared" si="15"/>
        <v>65</v>
      </c>
      <c r="EX12" s="134">
        <f t="shared" si="15"/>
        <v>65</v>
      </c>
      <c r="EY12" s="134">
        <f t="shared" si="15"/>
        <v>65</v>
      </c>
      <c r="EZ12" s="134">
        <f t="shared" si="15"/>
        <v>65</v>
      </c>
      <c r="FA12" s="134">
        <f t="shared" si="15"/>
        <v>65</v>
      </c>
      <c r="FB12" s="134">
        <f t="shared" si="15"/>
        <v>65</v>
      </c>
      <c r="FC12" s="134">
        <f t="shared" si="15"/>
        <v>65</v>
      </c>
      <c r="FD12" s="134">
        <f t="shared" si="15"/>
        <v>65</v>
      </c>
      <c r="FE12" s="134">
        <f t="shared" si="13"/>
        <v>65</v>
      </c>
      <c r="FF12" s="134">
        <f t="shared" si="13"/>
        <v>65</v>
      </c>
      <c r="FG12" s="134">
        <f t="shared" si="13"/>
        <v>65</v>
      </c>
      <c r="FH12" s="134">
        <f t="shared" si="13"/>
        <v>65</v>
      </c>
      <c r="FI12" s="134">
        <f t="shared" si="13"/>
        <v>65</v>
      </c>
      <c r="FJ12" s="134">
        <f t="shared" si="13"/>
        <v>65</v>
      </c>
      <c r="FK12" s="134">
        <f t="shared" si="13"/>
        <v>65</v>
      </c>
      <c r="FL12" s="134">
        <f t="shared" si="13"/>
        <v>65</v>
      </c>
      <c r="FM12" s="134">
        <f t="shared" si="13"/>
        <v>65</v>
      </c>
      <c r="FN12" s="134">
        <f t="shared" si="13"/>
        <v>65</v>
      </c>
      <c r="FO12" s="134">
        <f t="shared" si="13"/>
        <v>65</v>
      </c>
      <c r="FP12" s="134">
        <f t="shared" si="13"/>
        <v>65</v>
      </c>
      <c r="FQ12" s="134">
        <f t="shared" si="13"/>
        <v>65</v>
      </c>
      <c r="FR12" s="134">
        <f t="shared" si="13"/>
        <v>65</v>
      </c>
      <c r="FS12" s="134">
        <f t="shared" si="13"/>
        <v>65</v>
      </c>
      <c r="FT12" s="134">
        <f t="shared" si="13"/>
        <v>65</v>
      </c>
      <c r="FU12" s="134">
        <f t="shared" si="13"/>
        <v>65</v>
      </c>
      <c r="FV12" s="134">
        <f t="shared" si="13"/>
        <v>65</v>
      </c>
      <c r="FW12" s="134">
        <f t="shared" si="13"/>
        <v>65</v>
      </c>
      <c r="FX12" s="134">
        <f t="shared" si="13"/>
        <v>65</v>
      </c>
      <c r="FY12" s="134">
        <f t="shared" si="13"/>
        <v>65</v>
      </c>
      <c r="FZ12" s="134">
        <f t="shared" si="13"/>
        <v>65</v>
      </c>
      <c r="GA12" s="134">
        <f t="shared" si="13"/>
        <v>65</v>
      </c>
      <c r="GB12" s="134">
        <f t="shared" si="13"/>
        <v>65</v>
      </c>
      <c r="GC12" s="134">
        <f t="shared" si="13"/>
        <v>65</v>
      </c>
      <c r="GD12" s="134">
        <f t="shared" si="13"/>
        <v>65</v>
      </c>
      <c r="GE12" s="134">
        <f t="shared" si="13"/>
        <v>65</v>
      </c>
      <c r="GF12" s="134">
        <f t="shared" si="13"/>
        <v>65</v>
      </c>
      <c r="GG12" s="134">
        <f t="shared" si="13"/>
        <v>65</v>
      </c>
      <c r="GH12" s="134">
        <f t="shared" si="13"/>
        <v>65</v>
      </c>
      <c r="GI12" s="134">
        <f t="shared" si="13"/>
        <v>65</v>
      </c>
      <c r="GJ12" s="134">
        <f t="shared" si="13"/>
        <v>65</v>
      </c>
      <c r="GK12" s="134">
        <f t="shared" si="13"/>
        <v>65</v>
      </c>
      <c r="GL12" s="134">
        <f t="shared" si="13"/>
        <v>65</v>
      </c>
      <c r="GM12" s="134">
        <f t="shared" si="13"/>
        <v>65</v>
      </c>
      <c r="GN12" s="134">
        <f t="shared" si="13"/>
        <v>65</v>
      </c>
      <c r="GO12" s="134">
        <f t="shared" si="13"/>
        <v>65</v>
      </c>
      <c r="GP12" s="134">
        <f t="shared" si="13"/>
        <v>65</v>
      </c>
      <c r="GQ12" s="134">
        <f t="shared" si="13"/>
        <v>65</v>
      </c>
      <c r="GR12" s="134">
        <f t="shared" si="13"/>
        <v>65</v>
      </c>
      <c r="GS12" s="134">
        <f t="shared" si="13"/>
        <v>65</v>
      </c>
      <c r="GT12" s="134">
        <f t="shared" si="13"/>
        <v>65</v>
      </c>
      <c r="GU12" s="134">
        <f t="shared" si="13"/>
        <v>65</v>
      </c>
      <c r="GV12" s="134">
        <f t="shared" si="13"/>
        <v>65</v>
      </c>
      <c r="GW12" s="134">
        <f t="shared" si="13"/>
        <v>65</v>
      </c>
      <c r="GX12" s="134">
        <f t="shared" si="13"/>
        <v>65</v>
      </c>
      <c r="GY12" s="134">
        <f t="shared" si="13"/>
        <v>65</v>
      </c>
      <c r="GZ12" s="134">
        <f t="shared" si="13"/>
        <v>65</v>
      </c>
      <c r="HA12" s="134">
        <f t="shared" si="13"/>
        <v>65</v>
      </c>
      <c r="HB12" s="134">
        <f t="shared" si="13"/>
        <v>65</v>
      </c>
      <c r="HC12" s="134">
        <f t="shared" si="13"/>
        <v>65</v>
      </c>
      <c r="HD12" s="134">
        <f t="shared" si="13"/>
        <v>65</v>
      </c>
      <c r="HE12" s="134">
        <f t="shared" si="13"/>
        <v>65</v>
      </c>
      <c r="HF12" s="134">
        <f t="shared" si="13"/>
        <v>65</v>
      </c>
      <c r="HG12" s="134">
        <f t="shared" si="13"/>
        <v>65</v>
      </c>
      <c r="HH12" s="134">
        <f t="shared" si="13"/>
        <v>65</v>
      </c>
      <c r="HI12" s="134">
        <f t="shared" si="13"/>
        <v>65</v>
      </c>
      <c r="HJ12" s="134">
        <f t="shared" si="13"/>
        <v>65</v>
      </c>
      <c r="HK12" s="134">
        <f t="shared" si="13"/>
        <v>65</v>
      </c>
      <c r="HL12" s="134">
        <f t="shared" si="13"/>
        <v>65</v>
      </c>
      <c r="HM12" s="134">
        <f t="shared" si="13"/>
        <v>65</v>
      </c>
      <c r="HN12" s="134">
        <f t="shared" si="13"/>
        <v>65</v>
      </c>
      <c r="HO12" s="134">
        <f t="shared" si="13"/>
        <v>65</v>
      </c>
      <c r="HP12" s="134">
        <f t="shared" si="14"/>
        <v>65</v>
      </c>
      <c r="HQ12" s="134">
        <f t="shared" si="6"/>
        <v>65</v>
      </c>
      <c r="HR12" s="134">
        <f t="shared" si="6"/>
        <v>65</v>
      </c>
      <c r="HS12" s="134">
        <f t="shared" si="6"/>
        <v>65</v>
      </c>
      <c r="HT12" s="134">
        <f t="shared" si="6"/>
        <v>65</v>
      </c>
      <c r="HU12" s="134">
        <f t="shared" si="6"/>
        <v>65</v>
      </c>
      <c r="HV12" s="134">
        <f t="shared" si="6"/>
        <v>65</v>
      </c>
      <c r="HW12" s="134">
        <f t="shared" si="6"/>
        <v>65</v>
      </c>
      <c r="HX12" s="134">
        <f t="shared" si="6"/>
        <v>65</v>
      </c>
      <c r="HY12" s="134">
        <f t="shared" si="6"/>
        <v>65</v>
      </c>
      <c r="HZ12" s="134">
        <f t="shared" si="6"/>
        <v>65</v>
      </c>
      <c r="IA12" s="134">
        <f t="shared" si="6"/>
        <v>65</v>
      </c>
      <c r="IB12" s="134">
        <f t="shared" si="6"/>
        <v>65</v>
      </c>
      <c r="IC12" s="134">
        <f t="shared" si="6"/>
        <v>65</v>
      </c>
      <c r="ID12" s="134">
        <f t="shared" si="6"/>
        <v>65</v>
      </c>
      <c r="IE12" s="134">
        <f t="shared" si="6"/>
        <v>65</v>
      </c>
      <c r="IF12" s="134">
        <f t="shared" si="6"/>
        <v>65</v>
      </c>
      <c r="IG12" s="134">
        <f t="shared" si="6"/>
        <v>65</v>
      </c>
      <c r="IH12" s="134">
        <f t="shared" si="6"/>
        <v>65</v>
      </c>
      <c r="II12" s="134">
        <f t="shared" si="6"/>
        <v>65</v>
      </c>
      <c r="IJ12" s="134">
        <f t="shared" si="6"/>
        <v>65</v>
      </c>
      <c r="IK12" s="134">
        <f t="shared" si="6"/>
        <v>65</v>
      </c>
      <c r="IL12" s="134">
        <f t="shared" si="6"/>
        <v>65</v>
      </c>
      <c r="IM12" s="134">
        <f t="shared" si="6"/>
        <v>65</v>
      </c>
      <c r="IN12" s="134">
        <f t="shared" si="6"/>
        <v>65</v>
      </c>
      <c r="IO12" s="134">
        <f t="shared" si="6"/>
        <v>65</v>
      </c>
      <c r="IP12" s="134">
        <f t="shared" si="6"/>
        <v>65</v>
      </c>
      <c r="IQ12" s="134">
        <f t="shared" si="6"/>
        <v>65</v>
      </c>
      <c r="IR12" s="134">
        <f t="shared" si="6"/>
        <v>65</v>
      </c>
      <c r="IS12" s="134">
        <f t="shared" si="6"/>
        <v>65</v>
      </c>
      <c r="IT12" s="134">
        <f t="shared" si="6"/>
        <v>65</v>
      </c>
      <c r="IU12" s="134">
        <f t="shared" si="6"/>
        <v>65</v>
      </c>
      <c r="IV12" s="134">
        <f t="shared" si="6"/>
        <v>65</v>
      </c>
    </row>
    <row r="13" spans="2:256" ht="12.75">
      <c r="B13" s="134" t="s">
        <v>46</v>
      </c>
      <c r="C13" s="134">
        <f>Main!C12</f>
        <v>6.5</v>
      </c>
      <c r="D13" s="134">
        <f t="shared" si="0"/>
        <v>6.5</v>
      </c>
      <c r="E13" s="134">
        <f t="shared" si="17"/>
        <v>6.5</v>
      </c>
      <c r="F13" s="134">
        <f t="shared" si="17"/>
        <v>6.5</v>
      </c>
      <c r="G13" s="134">
        <f t="shared" si="17"/>
        <v>6.5</v>
      </c>
      <c r="H13" s="134">
        <f t="shared" si="17"/>
        <v>6.5</v>
      </c>
      <c r="I13" s="134">
        <f t="shared" si="17"/>
        <v>6.5</v>
      </c>
      <c r="J13" s="134">
        <f t="shared" si="17"/>
        <v>6.5</v>
      </c>
      <c r="K13" s="134">
        <f t="shared" si="17"/>
        <v>6.5</v>
      </c>
      <c r="L13" s="134">
        <f t="shared" si="17"/>
        <v>6.5</v>
      </c>
      <c r="M13" s="134">
        <f t="shared" si="17"/>
        <v>6.5</v>
      </c>
      <c r="N13" s="134">
        <f t="shared" si="17"/>
        <v>6.5</v>
      </c>
      <c r="O13" s="134">
        <f t="shared" si="17"/>
        <v>6.5</v>
      </c>
      <c r="P13" s="134">
        <f t="shared" si="17"/>
        <v>6.5</v>
      </c>
      <c r="Q13" s="134">
        <f t="shared" si="17"/>
        <v>6.5</v>
      </c>
      <c r="R13" s="134">
        <f t="shared" si="17"/>
        <v>6.5</v>
      </c>
      <c r="S13" s="134">
        <f t="shared" si="17"/>
        <v>6.5</v>
      </c>
      <c r="T13" s="134">
        <f t="shared" si="17"/>
        <v>6.5</v>
      </c>
      <c r="U13" s="134">
        <f t="shared" si="17"/>
        <v>6.5</v>
      </c>
      <c r="V13" s="134">
        <f t="shared" si="17"/>
        <v>6.5</v>
      </c>
      <c r="W13" s="134">
        <f t="shared" si="17"/>
        <v>6.5</v>
      </c>
      <c r="X13" s="134">
        <f t="shared" si="17"/>
        <v>6.5</v>
      </c>
      <c r="Y13" s="134">
        <f t="shared" si="17"/>
        <v>6.5</v>
      </c>
      <c r="Z13" s="134">
        <f t="shared" si="17"/>
        <v>6.5</v>
      </c>
      <c r="AA13" s="134">
        <f t="shared" si="17"/>
        <v>6.5</v>
      </c>
      <c r="AB13" s="134">
        <f t="shared" si="17"/>
        <v>6.5</v>
      </c>
      <c r="AC13" s="134">
        <f t="shared" si="17"/>
        <v>6.5</v>
      </c>
      <c r="AD13" s="134">
        <f t="shared" si="17"/>
        <v>6.5</v>
      </c>
      <c r="AE13" s="134">
        <f t="shared" si="17"/>
        <v>6.5</v>
      </c>
      <c r="AF13" s="134">
        <f t="shared" si="17"/>
        <v>6.5</v>
      </c>
      <c r="AG13" s="134">
        <f t="shared" si="17"/>
        <v>6.5</v>
      </c>
      <c r="AH13" s="134">
        <f t="shared" si="17"/>
        <v>6.5</v>
      </c>
      <c r="AI13" s="134">
        <f t="shared" si="17"/>
        <v>6.5</v>
      </c>
      <c r="AJ13" s="134">
        <f t="shared" si="17"/>
        <v>6.5</v>
      </c>
      <c r="AK13" s="134">
        <f t="shared" si="17"/>
        <v>6.5</v>
      </c>
      <c r="AL13" s="134">
        <f t="shared" si="17"/>
        <v>6.5</v>
      </c>
      <c r="AM13" s="134">
        <f t="shared" si="17"/>
        <v>6.5</v>
      </c>
      <c r="AN13" s="134">
        <f t="shared" si="17"/>
        <v>6.5</v>
      </c>
      <c r="AO13" s="134">
        <f t="shared" si="17"/>
        <v>6.5</v>
      </c>
      <c r="AP13" s="134">
        <f t="shared" si="17"/>
        <v>6.5</v>
      </c>
      <c r="AQ13" s="134">
        <f t="shared" si="17"/>
        <v>6.5</v>
      </c>
      <c r="AR13" s="134">
        <f t="shared" si="17"/>
        <v>6.5</v>
      </c>
      <c r="AS13" s="134">
        <f t="shared" si="17"/>
        <v>6.5</v>
      </c>
      <c r="AT13" s="134">
        <f t="shared" si="17"/>
        <v>6.5</v>
      </c>
      <c r="AU13" s="134">
        <f t="shared" si="17"/>
        <v>6.5</v>
      </c>
      <c r="AV13" s="134">
        <f t="shared" si="17"/>
        <v>6.5</v>
      </c>
      <c r="AW13" s="134">
        <f t="shared" si="17"/>
        <v>6.5</v>
      </c>
      <c r="AX13" s="134">
        <f t="shared" si="17"/>
        <v>6.5</v>
      </c>
      <c r="AY13" s="134">
        <f t="shared" si="17"/>
        <v>6.5</v>
      </c>
      <c r="AZ13" s="134">
        <f t="shared" si="17"/>
        <v>6.5</v>
      </c>
      <c r="BA13" s="134">
        <f t="shared" si="17"/>
        <v>6.5</v>
      </c>
      <c r="BB13" s="134">
        <f t="shared" si="17"/>
        <v>6.5</v>
      </c>
      <c r="BC13" s="134">
        <f t="shared" si="17"/>
        <v>6.5</v>
      </c>
      <c r="BD13" s="134">
        <f t="shared" si="17"/>
        <v>6.5</v>
      </c>
      <c r="BE13" s="134">
        <f t="shared" si="17"/>
        <v>6.5</v>
      </c>
      <c r="BF13" s="134">
        <f t="shared" si="17"/>
        <v>6.5</v>
      </c>
      <c r="BG13" s="134">
        <f t="shared" si="17"/>
        <v>6.5</v>
      </c>
      <c r="BH13" s="134">
        <f t="shared" si="17"/>
        <v>6.5</v>
      </c>
      <c r="BI13" s="134">
        <f t="shared" si="17"/>
        <v>6.5</v>
      </c>
      <c r="BJ13" s="134">
        <f t="shared" si="17"/>
        <v>6.5</v>
      </c>
      <c r="BK13" s="134">
        <f t="shared" si="17"/>
        <v>6.5</v>
      </c>
      <c r="BL13" s="134">
        <f t="shared" si="17"/>
        <v>6.5</v>
      </c>
      <c r="BM13" s="134">
        <f t="shared" si="17"/>
        <v>6.5</v>
      </c>
      <c r="BN13" s="134">
        <f t="shared" si="17"/>
        <v>6.5</v>
      </c>
      <c r="BO13" s="134">
        <f t="shared" si="17"/>
        <v>6.5</v>
      </c>
      <c r="BP13" s="134">
        <f t="shared" si="16"/>
        <v>6.5</v>
      </c>
      <c r="BQ13" s="134">
        <f t="shared" si="2"/>
        <v>6.5</v>
      </c>
      <c r="BR13" s="134">
        <f t="shared" si="2"/>
        <v>6.5</v>
      </c>
      <c r="BS13" s="134">
        <f t="shared" si="2"/>
        <v>6.5</v>
      </c>
      <c r="BT13" s="134">
        <f t="shared" si="2"/>
        <v>6.5</v>
      </c>
      <c r="BU13" s="134">
        <f t="shared" si="2"/>
        <v>6.5</v>
      </c>
      <c r="BV13" s="134">
        <f t="shared" si="2"/>
        <v>6.5</v>
      </c>
      <c r="BW13" s="134">
        <f t="shared" si="2"/>
        <v>6.5</v>
      </c>
      <c r="BX13" s="134">
        <f t="shared" si="2"/>
        <v>6.5</v>
      </c>
      <c r="BY13" s="134">
        <f t="shared" si="2"/>
        <v>6.5</v>
      </c>
      <c r="BZ13" s="134">
        <f t="shared" si="2"/>
        <v>6.5</v>
      </c>
      <c r="CA13" s="134">
        <f t="shared" si="2"/>
        <v>6.5</v>
      </c>
      <c r="CB13" s="134">
        <f t="shared" si="2"/>
        <v>6.5</v>
      </c>
      <c r="CC13" s="134">
        <f t="shared" si="2"/>
        <v>6.5</v>
      </c>
      <c r="CD13" s="134">
        <f t="shared" si="2"/>
        <v>6.5</v>
      </c>
      <c r="CE13" s="134">
        <f t="shared" si="2"/>
        <v>6.5</v>
      </c>
      <c r="CF13" s="134">
        <f t="shared" si="2"/>
        <v>6.5</v>
      </c>
      <c r="CG13" s="134">
        <f t="shared" si="2"/>
        <v>6.5</v>
      </c>
      <c r="CH13" s="134">
        <f t="shared" si="2"/>
        <v>6.5</v>
      </c>
      <c r="CI13" s="134">
        <f t="shared" si="2"/>
        <v>6.5</v>
      </c>
      <c r="CJ13" s="134">
        <f t="shared" si="2"/>
        <v>6.5</v>
      </c>
      <c r="CK13" s="134">
        <f t="shared" si="2"/>
        <v>6.5</v>
      </c>
      <c r="CL13" s="134">
        <f t="shared" si="2"/>
        <v>6.5</v>
      </c>
      <c r="CM13" s="134">
        <f t="shared" si="2"/>
        <v>6.5</v>
      </c>
      <c r="CN13" s="134">
        <f t="shared" si="2"/>
        <v>6.5</v>
      </c>
      <c r="CO13" s="134">
        <f t="shared" si="2"/>
        <v>6.5</v>
      </c>
      <c r="CP13" s="134">
        <f t="shared" si="2"/>
        <v>6.5</v>
      </c>
      <c r="CQ13" s="134">
        <f t="shared" si="2"/>
        <v>6.5</v>
      </c>
      <c r="CR13" s="134">
        <f t="shared" si="2"/>
        <v>6.5</v>
      </c>
      <c r="CS13" s="134">
        <f t="shared" si="15"/>
        <v>6.5</v>
      </c>
      <c r="CT13" s="134">
        <f t="shared" si="15"/>
        <v>6.5</v>
      </c>
      <c r="CU13" s="134">
        <f t="shared" si="15"/>
        <v>6.5</v>
      </c>
      <c r="CV13" s="134">
        <f t="shared" si="15"/>
        <v>6.5</v>
      </c>
      <c r="CW13" s="134">
        <f t="shared" si="15"/>
        <v>6.5</v>
      </c>
      <c r="CX13" s="134">
        <f t="shared" si="15"/>
        <v>6.5</v>
      </c>
      <c r="CY13" s="134">
        <f t="shared" si="15"/>
        <v>6.5</v>
      </c>
      <c r="CZ13" s="134">
        <f t="shared" si="15"/>
        <v>6.5</v>
      </c>
      <c r="DA13" s="134">
        <f t="shared" si="15"/>
        <v>6.5</v>
      </c>
      <c r="DB13" s="134">
        <f t="shared" si="15"/>
        <v>6.5</v>
      </c>
      <c r="DC13" s="134">
        <f t="shared" si="15"/>
        <v>6.5</v>
      </c>
      <c r="DD13" s="134">
        <f t="shared" si="15"/>
        <v>6.5</v>
      </c>
      <c r="DE13" s="134">
        <f t="shared" si="15"/>
        <v>6.5</v>
      </c>
      <c r="DF13" s="134">
        <f t="shared" si="15"/>
        <v>6.5</v>
      </c>
      <c r="DG13" s="134">
        <f t="shared" si="15"/>
        <v>6.5</v>
      </c>
      <c r="DH13" s="134">
        <f t="shared" si="15"/>
        <v>6.5</v>
      </c>
      <c r="DI13" s="134">
        <f t="shared" si="15"/>
        <v>6.5</v>
      </c>
      <c r="DJ13" s="134">
        <f t="shared" si="15"/>
        <v>6.5</v>
      </c>
      <c r="DK13" s="134">
        <f t="shared" si="15"/>
        <v>6.5</v>
      </c>
      <c r="DL13" s="134">
        <f t="shared" si="15"/>
        <v>6.5</v>
      </c>
      <c r="DM13" s="134">
        <f t="shared" si="15"/>
        <v>6.5</v>
      </c>
      <c r="DN13" s="134">
        <f t="shared" si="15"/>
        <v>6.5</v>
      </c>
      <c r="DO13" s="134">
        <f t="shared" si="15"/>
        <v>6.5</v>
      </c>
      <c r="DP13" s="134">
        <f t="shared" si="15"/>
        <v>6.5</v>
      </c>
      <c r="DQ13" s="134">
        <f t="shared" si="15"/>
        <v>6.5</v>
      </c>
      <c r="DR13" s="134">
        <f t="shared" si="15"/>
        <v>6.5</v>
      </c>
      <c r="DS13" s="134">
        <f t="shared" si="15"/>
        <v>6.5</v>
      </c>
      <c r="DT13" s="134">
        <f t="shared" si="15"/>
        <v>6.5</v>
      </c>
      <c r="DU13" s="134">
        <f t="shared" si="15"/>
        <v>6.5</v>
      </c>
      <c r="DV13" s="134">
        <f t="shared" si="15"/>
        <v>6.5</v>
      </c>
      <c r="DW13" s="134">
        <f t="shared" si="15"/>
        <v>6.5</v>
      </c>
      <c r="DX13" s="134">
        <f t="shared" si="15"/>
        <v>6.5</v>
      </c>
      <c r="DY13" s="134">
        <f t="shared" si="15"/>
        <v>6.5</v>
      </c>
      <c r="DZ13" s="134">
        <f t="shared" si="15"/>
        <v>6.5</v>
      </c>
      <c r="EA13" s="134">
        <f t="shared" si="15"/>
        <v>6.5</v>
      </c>
      <c r="EB13" s="134">
        <f t="shared" si="15"/>
        <v>6.5</v>
      </c>
      <c r="EC13" s="134">
        <f t="shared" si="15"/>
        <v>6.5</v>
      </c>
      <c r="ED13" s="134">
        <f t="shared" si="15"/>
        <v>6.5</v>
      </c>
      <c r="EE13" s="134">
        <f t="shared" si="15"/>
        <v>6.5</v>
      </c>
      <c r="EF13" s="134">
        <f t="shared" si="15"/>
        <v>6.5</v>
      </c>
      <c r="EG13" s="134">
        <f t="shared" si="15"/>
        <v>6.5</v>
      </c>
      <c r="EH13" s="134">
        <f t="shared" si="15"/>
        <v>6.5</v>
      </c>
      <c r="EI13" s="134">
        <f t="shared" si="15"/>
        <v>6.5</v>
      </c>
      <c r="EJ13" s="134">
        <f t="shared" si="15"/>
        <v>6.5</v>
      </c>
      <c r="EK13" s="134">
        <f t="shared" si="15"/>
        <v>6.5</v>
      </c>
      <c r="EL13" s="134">
        <f t="shared" si="15"/>
        <v>6.5</v>
      </c>
      <c r="EM13" s="134">
        <f t="shared" si="15"/>
        <v>6.5</v>
      </c>
      <c r="EN13" s="134">
        <f t="shared" si="15"/>
        <v>6.5</v>
      </c>
      <c r="EO13" s="134">
        <f t="shared" si="15"/>
        <v>6.5</v>
      </c>
      <c r="EP13" s="134">
        <f t="shared" si="15"/>
        <v>6.5</v>
      </c>
      <c r="EQ13" s="134">
        <f t="shared" si="15"/>
        <v>6.5</v>
      </c>
      <c r="ER13" s="134">
        <f t="shared" si="15"/>
        <v>6.5</v>
      </c>
      <c r="ES13" s="134">
        <f t="shared" si="15"/>
        <v>6.5</v>
      </c>
      <c r="ET13" s="134">
        <f t="shared" si="15"/>
        <v>6.5</v>
      </c>
      <c r="EU13" s="134">
        <f t="shared" si="15"/>
        <v>6.5</v>
      </c>
      <c r="EV13" s="134">
        <f t="shared" si="15"/>
        <v>6.5</v>
      </c>
      <c r="EW13" s="134">
        <f t="shared" si="15"/>
        <v>6.5</v>
      </c>
      <c r="EX13" s="134">
        <f t="shared" si="15"/>
        <v>6.5</v>
      </c>
      <c r="EY13" s="134">
        <f t="shared" si="15"/>
        <v>6.5</v>
      </c>
      <c r="EZ13" s="134">
        <f t="shared" si="15"/>
        <v>6.5</v>
      </c>
      <c r="FA13" s="134">
        <f t="shared" si="15"/>
        <v>6.5</v>
      </c>
      <c r="FB13" s="134">
        <f t="shared" si="15"/>
        <v>6.5</v>
      </c>
      <c r="FC13" s="134">
        <f t="shared" si="15"/>
        <v>6.5</v>
      </c>
      <c r="FD13" s="134">
        <f aca="true" t="shared" si="18" ref="FD13:HO14">FC13</f>
        <v>6.5</v>
      </c>
      <c r="FE13" s="134">
        <f t="shared" si="18"/>
        <v>6.5</v>
      </c>
      <c r="FF13" s="134">
        <f t="shared" si="18"/>
        <v>6.5</v>
      </c>
      <c r="FG13" s="134">
        <f t="shared" si="18"/>
        <v>6.5</v>
      </c>
      <c r="FH13" s="134">
        <f t="shared" si="18"/>
        <v>6.5</v>
      </c>
      <c r="FI13" s="134">
        <f t="shared" si="18"/>
        <v>6.5</v>
      </c>
      <c r="FJ13" s="134">
        <f t="shared" si="18"/>
        <v>6.5</v>
      </c>
      <c r="FK13" s="134">
        <f t="shared" si="18"/>
        <v>6.5</v>
      </c>
      <c r="FL13" s="134">
        <f t="shared" si="18"/>
        <v>6.5</v>
      </c>
      <c r="FM13" s="134">
        <f t="shared" si="18"/>
        <v>6.5</v>
      </c>
      <c r="FN13" s="134">
        <f t="shared" si="18"/>
        <v>6.5</v>
      </c>
      <c r="FO13" s="134">
        <f t="shared" si="18"/>
        <v>6.5</v>
      </c>
      <c r="FP13" s="134">
        <f t="shared" si="18"/>
        <v>6.5</v>
      </c>
      <c r="FQ13" s="134">
        <f t="shared" si="18"/>
        <v>6.5</v>
      </c>
      <c r="FR13" s="134">
        <f t="shared" si="18"/>
        <v>6.5</v>
      </c>
      <c r="FS13" s="134">
        <f t="shared" si="18"/>
        <v>6.5</v>
      </c>
      <c r="FT13" s="134">
        <f t="shared" si="18"/>
        <v>6.5</v>
      </c>
      <c r="FU13" s="134">
        <f t="shared" si="18"/>
        <v>6.5</v>
      </c>
      <c r="FV13" s="134">
        <f t="shared" si="18"/>
        <v>6.5</v>
      </c>
      <c r="FW13" s="134">
        <f t="shared" si="18"/>
        <v>6.5</v>
      </c>
      <c r="FX13" s="134">
        <f t="shared" si="18"/>
        <v>6.5</v>
      </c>
      <c r="FY13" s="134">
        <f t="shared" si="18"/>
        <v>6.5</v>
      </c>
      <c r="FZ13" s="134">
        <f t="shared" si="18"/>
        <v>6.5</v>
      </c>
      <c r="GA13" s="134">
        <f t="shared" si="18"/>
        <v>6.5</v>
      </c>
      <c r="GB13" s="134">
        <f t="shared" si="18"/>
        <v>6.5</v>
      </c>
      <c r="GC13" s="134">
        <f t="shared" si="18"/>
        <v>6.5</v>
      </c>
      <c r="GD13" s="134">
        <f t="shared" si="18"/>
        <v>6.5</v>
      </c>
      <c r="GE13" s="134">
        <f t="shared" si="18"/>
        <v>6.5</v>
      </c>
      <c r="GF13" s="134">
        <f t="shared" si="18"/>
        <v>6.5</v>
      </c>
      <c r="GG13" s="134">
        <f t="shared" si="18"/>
        <v>6.5</v>
      </c>
      <c r="GH13" s="134">
        <f t="shared" si="18"/>
        <v>6.5</v>
      </c>
      <c r="GI13" s="134">
        <f t="shared" si="18"/>
        <v>6.5</v>
      </c>
      <c r="GJ13" s="134">
        <f t="shared" si="18"/>
        <v>6.5</v>
      </c>
      <c r="GK13" s="134">
        <f t="shared" si="18"/>
        <v>6.5</v>
      </c>
      <c r="GL13" s="134">
        <f t="shared" si="18"/>
        <v>6.5</v>
      </c>
      <c r="GM13" s="134">
        <f t="shared" si="18"/>
        <v>6.5</v>
      </c>
      <c r="GN13" s="134">
        <f t="shared" si="18"/>
        <v>6.5</v>
      </c>
      <c r="GO13" s="134">
        <f t="shared" si="18"/>
        <v>6.5</v>
      </c>
      <c r="GP13" s="134">
        <f t="shared" si="18"/>
        <v>6.5</v>
      </c>
      <c r="GQ13" s="134">
        <f t="shared" si="18"/>
        <v>6.5</v>
      </c>
      <c r="GR13" s="134">
        <f t="shared" si="18"/>
        <v>6.5</v>
      </c>
      <c r="GS13" s="134">
        <f t="shared" si="18"/>
        <v>6.5</v>
      </c>
      <c r="GT13" s="134">
        <f t="shared" si="18"/>
        <v>6.5</v>
      </c>
      <c r="GU13" s="134">
        <f t="shared" si="18"/>
        <v>6.5</v>
      </c>
      <c r="GV13" s="134">
        <f t="shared" si="18"/>
        <v>6.5</v>
      </c>
      <c r="GW13" s="134">
        <f t="shared" si="18"/>
        <v>6.5</v>
      </c>
      <c r="GX13" s="134">
        <f t="shared" si="18"/>
        <v>6.5</v>
      </c>
      <c r="GY13" s="134">
        <f t="shared" si="18"/>
        <v>6.5</v>
      </c>
      <c r="GZ13" s="134">
        <f t="shared" si="18"/>
        <v>6.5</v>
      </c>
      <c r="HA13" s="134">
        <f t="shared" si="18"/>
        <v>6.5</v>
      </c>
      <c r="HB13" s="134">
        <f t="shared" si="18"/>
        <v>6.5</v>
      </c>
      <c r="HC13" s="134">
        <f t="shared" si="18"/>
        <v>6.5</v>
      </c>
      <c r="HD13" s="134">
        <f t="shared" si="18"/>
        <v>6.5</v>
      </c>
      <c r="HE13" s="134">
        <f t="shared" si="18"/>
        <v>6.5</v>
      </c>
      <c r="HF13" s="134">
        <f t="shared" si="18"/>
        <v>6.5</v>
      </c>
      <c r="HG13" s="134">
        <f t="shared" si="18"/>
        <v>6.5</v>
      </c>
      <c r="HH13" s="134">
        <f t="shared" si="18"/>
        <v>6.5</v>
      </c>
      <c r="HI13" s="134">
        <f t="shared" si="18"/>
        <v>6.5</v>
      </c>
      <c r="HJ13" s="134">
        <f t="shared" si="18"/>
        <v>6.5</v>
      </c>
      <c r="HK13" s="134">
        <f t="shared" si="18"/>
        <v>6.5</v>
      </c>
      <c r="HL13" s="134">
        <f t="shared" si="18"/>
        <v>6.5</v>
      </c>
      <c r="HM13" s="134">
        <f t="shared" si="18"/>
        <v>6.5</v>
      </c>
      <c r="HN13" s="134">
        <f t="shared" si="18"/>
        <v>6.5</v>
      </c>
      <c r="HO13" s="134">
        <f t="shared" si="18"/>
        <v>6.5</v>
      </c>
      <c r="HP13" s="134">
        <f t="shared" si="14"/>
        <v>6.5</v>
      </c>
      <c r="HQ13" s="134">
        <f t="shared" si="6"/>
        <v>6.5</v>
      </c>
      <c r="HR13" s="134">
        <f t="shared" si="6"/>
        <v>6.5</v>
      </c>
      <c r="HS13" s="134">
        <f t="shared" si="6"/>
        <v>6.5</v>
      </c>
      <c r="HT13" s="134">
        <f t="shared" si="6"/>
        <v>6.5</v>
      </c>
      <c r="HU13" s="134">
        <f t="shared" si="6"/>
        <v>6.5</v>
      </c>
      <c r="HV13" s="134">
        <f t="shared" si="6"/>
        <v>6.5</v>
      </c>
      <c r="HW13" s="134">
        <f t="shared" si="6"/>
        <v>6.5</v>
      </c>
      <c r="HX13" s="134">
        <f t="shared" si="6"/>
        <v>6.5</v>
      </c>
      <c r="HY13" s="134">
        <f t="shared" si="6"/>
        <v>6.5</v>
      </c>
      <c r="HZ13" s="134">
        <f t="shared" si="6"/>
        <v>6.5</v>
      </c>
      <c r="IA13" s="134">
        <f t="shared" si="6"/>
        <v>6.5</v>
      </c>
      <c r="IB13" s="134">
        <f t="shared" si="6"/>
        <v>6.5</v>
      </c>
      <c r="IC13" s="134">
        <f t="shared" si="6"/>
        <v>6.5</v>
      </c>
      <c r="ID13" s="134">
        <f t="shared" si="6"/>
        <v>6.5</v>
      </c>
      <c r="IE13" s="134">
        <f t="shared" si="6"/>
        <v>6.5</v>
      </c>
      <c r="IF13" s="134">
        <f t="shared" si="6"/>
        <v>6.5</v>
      </c>
      <c r="IG13" s="134">
        <f t="shared" si="6"/>
        <v>6.5</v>
      </c>
      <c r="IH13" s="134">
        <f t="shared" si="6"/>
        <v>6.5</v>
      </c>
      <c r="II13" s="134">
        <f t="shared" si="6"/>
        <v>6.5</v>
      </c>
      <c r="IJ13" s="134">
        <f t="shared" si="6"/>
        <v>6.5</v>
      </c>
      <c r="IK13" s="134">
        <f t="shared" si="6"/>
        <v>6.5</v>
      </c>
      <c r="IL13" s="134">
        <f t="shared" si="6"/>
        <v>6.5</v>
      </c>
      <c r="IM13" s="134">
        <f t="shared" si="6"/>
        <v>6.5</v>
      </c>
      <c r="IN13" s="134">
        <f t="shared" si="6"/>
        <v>6.5</v>
      </c>
      <c r="IO13" s="134">
        <f t="shared" si="6"/>
        <v>6.5</v>
      </c>
      <c r="IP13" s="134">
        <f t="shared" si="6"/>
        <v>6.5</v>
      </c>
      <c r="IQ13" s="134">
        <f t="shared" si="6"/>
        <v>6.5</v>
      </c>
      <c r="IR13" s="134">
        <f t="shared" si="6"/>
        <v>6.5</v>
      </c>
      <c r="IS13" s="134">
        <f t="shared" si="6"/>
        <v>6.5</v>
      </c>
      <c r="IT13" s="134">
        <f t="shared" si="6"/>
        <v>6.5</v>
      </c>
      <c r="IU13" s="134">
        <f t="shared" si="6"/>
        <v>6.5</v>
      </c>
      <c r="IV13" s="134">
        <f>IU13</f>
        <v>6.5</v>
      </c>
    </row>
    <row r="14" spans="2:256" ht="12.75">
      <c r="B14" s="134" t="s">
        <v>48</v>
      </c>
      <c r="C14" s="134">
        <f>Tables!L7</f>
        <v>10</v>
      </c>
      <c r="D14" s="134">
        <f t="shared" si="0"/>
        <v>10</v>
      </c>
      <c r="E14" s="134">
        <f t="shared" si="17"/>
        <v>10</v>
      </c>
      <c r="F14" s="134">
        <f t="shared" si="17"/>
        <v>10</v>
      </c>
      <c r="G14" s="134">
        <f t="shared" si="17"/>
        <v>10</v>
      </c>
      <c r="H14" s="134">
        <f t="shared" si="17"/>
        <v>10</v>
      </c>
      <c r="I14" s="134">
        <f t="shared" si="17"/>
        <v>10</v>
      </c>
      <c r="J14" s="134">
        <f t="shared" si="17"/>
        <v>10</v>
      </c>
      <c r="K14" s="134">
        <f t="shared" si="17"/>
        <v>10</v>
      </c>
      <c r="L14" s="134">
        <f t="shared" si="17"/>
        <v>10</v>
      </c>
      <c r="M14" s="134">
        <f t="shared" si="17"/>
        <v>10</v>
      </c>
      <c r="N14" s="134">
        <f t="shared" si="17"/>
        <v>10</v>
      </c>
      <c r="O14" s="134">
        <f t="shared" si="17"/>
        <v>10</v>
      </c>
      <c r="P14" s="134">
        <f t="shared" si="17"/>
        <v>10</v>
      </c>
      <c r="Q14" s="134">
        <f t="shared" si="17"/>
        <v>10</v>
      </c>
      <c r="R14" s="134">
        <f t="shared" si="17"/>
        <v>10</v>
      </c>
      <c r="S14" s="134">
        <f t="shared" si="17"/>
        <v>10</v>
      </c>
      <c r="T14" s="134">
        <f t="shared" si="17"/>
        <v>10</v>
      </c>
      <c r="U14" s="134">
        <f t="shared" si="17"/>
        <v>10</v>
      </c>
      <c r="V14" s="134">
        <f t="shared" si="17"/>
        <v>10</v>
      </c>
      <c r="W14" s="134">
        <f t="shared" si="17"/>
        <v>10</v>
      </c>
      <c r="X14" s="134">
        <f t="shared" si="17"/>
        <v>10</v>
      </c>
      <c r="Y14" s="134">
        <f t="shared" si="17"/>
        <v>10</v>
      </c>
      <c r="Z14" s="134">
        <f t="shared" si="17"/>
        <v>10</v>
      </c>
      <c r="AA14" s="134">
        <f t="shared" si="17"/>
        <v>10</v>
      </c>
      <c r="AB14" s="134">
        <f t="shared" si="17"/>
        <v>10</v>
      </c>
      <c r="AC14" s="134">
        <f t="shared" si="17"/>
        <v>10</v>
      </c>
      <c r="AD14" s="134">
        <f t="shared" si="17"/>
        <v>10</v>
      </c>
      <c r="AE14" s="134">
        <f t="shared" si="17"/>
        <v>10</v>
      </c>
      <c r="AF14" s="134">
        <f t="shared" si="17"/>
        <v>10</v>
      </c>
      <c r="AG14" s="134">
        <f t="shared" si="17"/>
        <v>10</v>
      </c>
      <c r="AH14" s="134">
        <f t="shared" si="17"/>
        <v>10</v>
      </c>
      <c r="AI14" s="134">
        <f t="shared" si="17"/>
        <v>10</v>
      </c>
      <c r="AJ14" s="134">
        <f t="shared" si="17"/>
        <v>10</v>
      </c>
      <c r="AK14" s="134">
        <f t="shared" si="17"/>
        <v>10</v>
      </c>
      <c r="AL14" s="134">
        <f t="shared" si="17"/>
        <v>10</v>
      </c>
      <c r="AM14" s="134">
        <f t="shared" si="17"/>
        <v>10</v>
      </c>
      <c r="AN14" s="134">
        <f t="shared" si="17"/>
        <v>10</v>
      </c>
      <c r="AO14" s="134">
        <f t="shared" si="17"/>
        <v>10</v>
      </c>
      <c r="AP14" s="134">
        <f t="shared" si="17"/>
        <v>10</v>
      </c>
      <c r="AQ14" s="134">
        <f t="shared" si="17"/>
        <v>10</v>
      </c>
      <c r="AR14" s="134">
        <f t="shared" si="17"/>
        <v>10</v>
      </c>
      <c r="AS14" s="134">
        <f t="shared" si="17"/>
        <v>10</v>
      </c>
      <c r="AT14" s="134">
        <f t="shared" si="17"/>
        <v>10</v>
      </c>
      <c r="AU14" s="134">
        <f t="shared" si="17"/>
        <v>10</v>
      </c>
      <c r="AV14" s="134">
        <f t="shared" si="17"/>
        <v>10</v>
      </c>
      <c r="AW14" s="134">
        <f t="shared" si="17"/>
        <v>10</v>
      </c>
      <c r="AX14" s="134">
        <f t="shared" si="17"/>
        <v>10</v>
      </c>
      <c r="AY14" s="134">
        <f t="shared" si="17"/>
        <v>10</v>
      </c>
      <c r="AZ14" s="134">
        <f t="shared" si="17"/>
        <v>10</v>
      </c>
      <c r="BA14" s="134">
        <f t="shared" si="17"/>
        <v>10</v>
      </c>
      <c r="BB14" s="134">
        <f t="shared" si="17"/>
        <v>10</v>
      </c>
      <c r="BC14" s="134">
        <f t="shared" si="17"/>
        <v>10</v>
      </c>
      <c r="BD14" s="134">
        <f t="shared" si="17"/>
        <v>10</v>
      </c>
      <c r="BE14" s="134">
        <f t="shared" si="17"/>
        <v>10</v>
      </c>
      <c r="BF14" s="134">
        <f t="shared" si="17"/>
        <v>10</v>
      </c>
      <c r="BG14" s="134">
        <f t="shared" si="17"/>
        <v>10</v>
      </c>
      <c r="BH14" s="134">
        <f t="shared" si="17"/>
        <v>10</v>
      </c>
      <c r="BI14" s="134">
        <f t="shared" si="17"/>
        <v>10</v>
      </c>
      <c r="BJ14" s="134">
        <f t="shared" si="17"/>
        <v>10</v>
      </c>
      <c r="BK14" s="134">
        <f t="shared" si="17"/>
        <v>10</v>
      </c>
      <c r="BL14" s="134">
        <f t="shared" si="17"/>
        <v>10</v>
      </c>
      <c r="BM14" s="134">
        <f t="shared" si="17"/>
        <v>10</v>
      </c>
      <c r="BN14" s="134">
        <f t="shared" si="17"/>
        <v>10</v>
      </c>
      <c r="BO14" s="134">
        <f t="shared" si="17"/>
        <v>10</v>
      </c>
      <c r="BP14" s="134">
        <f t="shared" si="16"/>
        <v>10</v>
      </c>
      <c r="BQ14" s="134">
        <f t="shared" si="2"/>
        <v>10</v>
      </c>
      <c r="BR14" s="134">
        <f t="shared" si="2"/>
        <v>10</v>
      </c>
      <c r="BS14" s="134">
        <f t="shared" si="2"/>
        <v>10</v>
      </c>
      <c r="BT14" s="134">
        <f t="shared" si="2"/>
        <v>10</v>
      </c>
      <c r="BU14" s="134">
        <f t="shared" si="2"/>
        <v>10</v>
      </c>
      <c r="BV14" s="134">
        <f t="shared" si="2"/>
        <v>10</v>
      </c>
      <c r="BW14" s="134">
        <f t="shared" si="2"/>
        <v>10</v>
      </c>
      <c r="BX14" s="134">
        <f t="shared" si="2"/>
        <v>10</v>
      </c>
      <c r="BY14" s="134">
        <f t="shared" si="2"/>
        <v>10</v>
      </c>
      <c r="BZ14" s="134">
        <f t="shared" si="2"/>
        <v>10</v>
      </c>
      <c r="CA14" s="134">
        <f t="shared" si="2"/>
        <v>10</v>
      </c>
      <c r="CB14" s="134">
        <f t="shared" si="2"/>
        <v>10</v>
      </c>
      <c r="CC14" s="134">
        <f t="shared" si="2"/>
        <v>10</v>
      </c>
      <c r="CD14" s="134">
        <f t="shared" si="2"/>
        <v>10</v>
      </c>
      <c r="CE14" s="134">
        <f t="shared" si="2"/>
        <v>10</v>
      </c>
      <c r="CF14" s="134">
        <f t="shared" si="2"/>
        <v>10</v>
      </c>
      <c r="CG14" s="134">
        <f t="shared" si="2"/>
        <v>10</v>
      </c>
      <c r="CH14" s="134">
        <f t="shared" si="2"/>
        <v>10</v>
      </c>
      <c r="CI14" s="134">
        <f t="shared" si="2"/>
        <v>10</v>
      </c>
      <c r="CJ14" s="134">
        <f t="shared" si="2"/>
        <v>10</v>
      </c>
      <c r="CK14" s="134">
        <f t="shared" si="2"/>
        <v>10</v>
      </c>
      <c r="CL14" s="134">
        <f t="shared" si="2"/>
        <v>10</v>
      </c>
      <c r="CM14" s="134">
        <f t="shared" si="2"/>
        <v>10</v>
      </c>
      <c r="CN14" s="134">
        <f t="shared" si="2"/>
        <v>10</v>
      </c>
      <c r="CO14" s="134">
        <f t="shared" si="2"/>
        <v>10</v>
      </c>
      <c r="CP14" s="134">
        <f t="shared" si="2"/>
        <v>10</v>
      </c>
      <c r="CQ14" s="134">
        <f t="shared" si="2"/>
        <v>10</v>
      </c>
      <c r="CR14" s="134">
        <f t="shared" si="2"/>
        <v>10</v>
      </c>
      <c r="CS14" s="134">
        <f aca="true" t="shared" si="19" ref="CS14:FD14">CR14</f>
        <v>10</v>
      </c>
      <c r="CT14" s="134">
        <f t="shared" si="19"/>
        <v>10</v>
      </c>
      <c r="CU14" s="134">
        <f t="shared" si="19"/>
        <v>10</v>
      </c>
      <c r="CV14" s="134">
        <f t="shared" si="19"/>
        <v>10</v>
      </c>
      <c r="CW14" s="134">
        <f t="shared" si="19"/>
        <v>10</v>
      </c>
      <c r="CX14" s="134">
        <f t="shared" si="19"/>
        <v>10</v>
      </c>
      <c r="CY14" s="134">
        <f t="shared" si="19"/>
        <v>10</v>
      </c>
      <c r="CZ14" s="134">
        <f t="shared" si="19"/>
        <v>10</v>
      </c>
      <c r="DA14" s="134">
        <f t="shared" si="19"/>
        <v>10</v>
      </c>
      <c r="DB14" s="134">
        <f t="shared" si="19"/>
        <v>10</v>
      </c>
      <c r="DC14" s="134">
        <f t="shared" si="19"/>
        <v>10</v>
      </c>
      <c r="DD14" s="134">
        <f t="shared" si="19"/>
        <v>10</v>
      </c>
      <c r="DE14" s="134">
        <f t="shared" si="19"/>
        <v>10</v>
      </c>
      <c r="DF14" s="134">
        <f t="shared" si="19"/>
        <v>10</v>
      </c>
      <c r="DG14" s="134">
        <f t="shared" si="19"/>
        <v>10</v>
      </c>
      <c r="DH14" s="134">
        <f t="shared" si="19"/>
        <v>10</v>
      </c>
      <c r="DI14" s="134">
        <f t="shared" si="19"/>
        <v>10</v>
      </c>
      <c r="DJ14" s="134">
        <f t="shared" si="19"/>
        <v>10</v>
      </c>
      <c r="DK14" s="134">
        <f t="shared" si="19"/>
        <v>10</v>
      </c>
      <c r="DL14" s="134">
        <f t="shared" si="19"/>
        <v>10</v>
      </c>
      <c r="DM14" s="134">
        <f t="shared" si="19"/>
        <v>10</v>
      </c>
      <c r="DN14" s="134">
        <f t="shared" si="19"/>
        <v>10</v>
      </c>
      <c r="DO14" s="134">
        <f t="shared" si="19"/>
        <v>10</v>
      </c>
      <c r="DP14" s="134">
        <f t="shared" si="19"/>
        <v>10</v>
      </c>
      <c r="DQ14" s="134">
        <f t="shared" si="19"/>
        <v>10</v>
      </c>
      <c r="DR14" s="134">
        <f t="shared" si="19"/>
        <v>10</v>
      </c>
      <c r="DS14" s="134">
        <f t="shared" si="19"/>
        <v>10</v>
      </c>
      <c r="DT14" s="134">
        <f t="shared" si="19"/>
        <v>10</v>
      </c>
      <c r="DU14" s="134">
        <f t="shared" si="19"/>
        <v>10</v>
      </c>
      <c r="DV14" s="134">
        <f t="shared" si="19"/>
        <v>10</v>
      </c>
      <c r="DW14" s="134">
        <f t="shared" si="19"/>
        <v>10</v>
      </c>
      <c r="DX14" s="134">
        <f t="shared" si="19"/>
        <v>10</v>
      </c>
      <c r="DY14" s="134">
        <f t="shared" si="19"/>
        <v>10</v>
      </c>
      <c r="DZ14" s="134">
        <f t="shared" si="19"/>
        <v>10</v>
      </c>
      <c r="EA14" s="134">
        <f t="shared" si="19"/>
        <v>10</v>
      </c>
      <c r="EB14" s="134">
        <f t="shared" si="19"/>
        <v>10</v>
      </c>
      <c r="EC14" s="134">
        <f t="shared" si="19"/>
        <v>10</v>
      </c>
      <c r="ED14" s="134">
        <f t="shared" si="19"/>
        <v>10</v>
      </c>
      <c r="EE14" s="134">
        <f t="shared" si="19"/>
        <v>10</v>
      </c>
      <c r="EF14" s="134">
        <f t="shared" si="19"/>
        <v>10</v>
      </c>
      <c r="EG14" s="134">
        <f t="shared" si="19"/>
        <v>10</v>
      </c>
      <c r="EH14" s="134">
        <f t="shared" si="19"/>
        <v>10</v>
      </c>
      <c r="EI14" s="134">
        <f t="shared" si="19"/>
        <v>10</v>
      </c>
      <c r="EJ14" s="134">
        <f t="shared" si="19"/>
        <v>10</v>
      </c>
      <c r="EK14" s="134">
        <f t="shared" si="19"/>
        <v>10</v>
      </c>
      <c r="EL14" s="134">
        <f t="shared" si="19"/>
        <v>10</v>
      </c>
      <c r="EM14" s="134">
        <f t="shared" si="19"/>
        <v>10</v>
      </c>
      <c r="EN14" s="134">
        <f t="shared" si="19"/>
        <v>10</v>
      </c>
      <c r="EO14" s="134">
        <f t="shared" si="19"/>
        <v>10</v>
      </c>
      <c r="EP14" s="134">
        <f t="shared" si="19"/>
        <v>10</v>
      </c>
      <c r="EQ14" s="134">
        <f t="shared" si="19"/>
        <v>10</v>
      </c>
      <c r="ER14" s="134">
        <f t="shared" si="19"/>
        <v>10</v>
      </c>
      <c r="ES14" s="134">
        <f t="shared" si="19"/>
        <v>10</v>
      </c>
      <c r="ET14" s="134">
        <f t="shared" si="19"/>
        <v>10</v>
      </c>
      <c r="EU14" s="134">
        <f t="shared" si="19"/>
        <v>10</v>
      </c>
      <c r="EV14" s="134">
        <f t="shared" si="19"/>
        <v>10</v>
      </c>
      <c r="EW14" s="134">
        <f t="shared" si="19"/>
        <v>10</v>
      </c>
      <c r="EX14" s="134">
        <f t="shared" si="19"/>
        <v>10</v>
      </c>
      <c r="EY14" s="134">
        <f t="shared" si="19"/>
        <v>10</v>
      </c>
      <c r="EZ14" s="134">
        <f t="shared" si="19"/>
        <v>10</v>
      </c>
      <c r="FA14" s="134">
        <f t="shared" si="19"/>
        <v>10</v>
      </c>
      <c r="FB14" s="134">
        <f t="shared" si="19"/>
        <v>10</v>
      </c>
      <c r="FC14" s="134">
        <f t="shared" si="19"/>
        <v>10</v>
      </c>
      <c r="FD14" s="134">
        <f t="shared" si="19"/>
        <v>10</v>
      </c>
      <c r="FE14" s="134">
        <f t="shared" si="18"/>
        <v>10</v>
      </c>
      <c r="FF14" s="134">
        <f t="shared" si="18"/>
        <v>10</v>
      </c>
      <c r="FG14" s="134">
        <f t="shared" si="18"/>
        <v>10</v>
      </c>
      <c r="FH14" s="134">
        <f t="shared" si="18"/>
        <v>10</v>
      </c>
      <c r="FI14" s="134">
        <f t="shared" si="18"/>
        <v>10</v>
      </c>
      <c r="FJ14" s="134">
        <f t="shared" si="18"/>
        <v>10</v>
      </c>
      <c r="FK14" s="134">
        <f t="shared" si="18"/>
        <v>10</v>
      </c>
      <c r="FL14" s="134">
        <f t="shared" si="18"/>
        <v>10</v>
      </c>
      <c r="FM14" s="134">
        <f t="shared" si="18"/>
        <v>10</v>
      </c>
      <c r="FN14" s="134">
        <f t="shared" si="18"/>
        <v>10</v>
      </c>
      <c r="FO14" s="134">
        <f t="shared" si="18"/>
        <v>10</v>
      </c>
      <c r="FP14" s="134">
        <f t="shared" si="18"/>
        <v>10</v>
      </c>
      <c r="FQ14" s="134">
        <f t="shared" si="18"/>
        <v>10</v>
      </c>
      <c r="FR14" s="134">
        <f t="shared" si="18"/>
        <v>10</v>
      </c>
      <c r="FS14" s="134">
        <f t="shared" si="18"/>
        <v>10</v>
      </c>
      <c r="FT14" s="134">
        <f t="shared" si="18"/>
        <v>10</v>
      </c>
      <c r="FU14" s="134">
        <f t="shared" si="18"/>
        <v>10</v>
      </c>
      <c r="FV14" s="134">
        <f t="shared" si="18"/>
        <v>10</v>
      </c>
      <c r="FW14" s="134">
        <f t="shared" si="18"/>
        <v>10</v>
      </c>
      <c r="FX14" s="134">
        <f t="shared" si="18"/>
        <v>10</v>
      </c>
      <c r="FY14" s="134">
        <f t="shared" si="18"/>
        <v>10</v>
      </c>
      <c r="FZ14" s="134">
        <f t="shared" si="18"/>
        <v>10</v>
      </c>
      <c r="GA14" s="134">
        <f t="shared" si="18"/>
        <v>10</v>
      </c>
      <c r="GB14" s="134">
        <f t="shared" si="18"/>
        <v>10</v>
      </c>
      <c r="GC14" s="134">
        <f t="shared" si="18"/>
        <v>10</v>
      </c>
      <c r="GD14" s="134">
        <f t="shared" si="18"/>
        <v>10</v>
      </c>
      <c r="GE14" s="134">
        <f t="shared" si="18"/>
        <v>10</v>
      </c>
      <c r="GF14" s="134">
        <f t="shared" si="18"/>
        <v>10</v>
      </c>
      <c r="GG14" s="134">
        <f t="shared" si="18"/>
        <v>10</v>
      </c>
      <c r="GH14" s="134">
        <f t="shared" si="18"/>
        <v>10</v>
      </c>
      <c r="GI14" s="134">
        <f t="shared" si="18"/>
        <v>10</v>
      </c>
      <c r="GJ14" s="134">
        <f t="shared" si="18"/>
        <v>10</v>
      </c>
      <c r="GK14" s="134">
        <f t="shared" si="18"/>
        <v>10</v>
      </c>
      <c r="GL14" s="134">
        <f t="shared" si="18"/>
        <v>10</v>
      </c>
      <c r="GM14" s="134">
        <f t="shared" si="18"/>
        <v>10</v>
      </c>
      <c r="GN14" s="134">
        <f t="shared" si="18"/>
        <v>10</v>
      </c>
      <c r="GO14" s="134">
        <f t="shared" si="18"/>
        <v>10</v>
      </c>
      <c r="GP14" s="134">
        <f t="shared" si="18"/>
        <v>10</v>
      </c>
      <c r="GQ14" s="134">
        <f t="shared" si="18"/>
        <v>10</v>
      </c>
      <c r="GR14" s="134">
        <f t="shared" si="18"/>
        <v>10</v>
      </c>
      <c r="GS14" s="134">
        <f t="shared" si="18"/>
        <v>10</v>
      </c>
      <c r="GT14" s="134">
        <f t="shared" si="18"/>
        <v>10</v>
      </c>
      <c r="GU14" s="134">
        <f t="shared" si="18"/>
        <v>10</v>
      </c>
      <c r="GV14" s="134">
        <f t="shared" si="18"/>
        <v>10</v>
      </c>
      <c r="GW14" s="134">
        <f t="shared" si="18"/>
        <v>10</v>
      </c>
      <c r="GX14" s="134">
        <f t="shared" si="18"/>
        <v>10</v>
      </c>
      <c r="GY14" s="134">
        <f t="shared" si="18"/>
        <v>10</v>
      </c>
      <c r="GZ14" s="134">
        <f t="shared" si="18"/>
        <v>10</v>
      </c>
      <c r="HA14" s="134">
        <f t="shared" si="18"/>
        <v>10</v>
      </c>
      <c r="HB14" s="134">
        <f t="shared" si="18"/>
        <v>10</v>
      </c>
      <c r="HC14" s="134">
        <f t="shared" si="18"/>
        <v>10</v>
      </c>
      <c r="HD14" s="134">
        <f t="shared" si="18"/>
        <v>10</v>
      </c>
      <c r="HE14" s="134">
        <f t="shared" si="18"/>
        <v>10</v>
      </c>
      <c r="HF14" s="134">
        <f t="shared" si="18"/>
        <v>10</v>
      </c>
      <c r="HG14" s="134">
        <f t="shared" si="18"/>
        <v>10</v>
      </c>
      <c r="HH14" s="134">
        <f t="shared" si="18"/>
        <v>10</v>
      </c>
      <c r="HI14" s="134">
        <f t="shared" si="18"/>
        <v>10</v>
      </c>
      <c r="HJ14" s="134">
        <f t="shared" si="18"/>
        <v>10</v>
      </c>
      <c r="HK14" s="134">
        <f t="shared" si="18"/>
        <v>10</v>
      </c>
      <c r="HL14" s="134">
        <f t="shared" si="18"/>
        <v>10</v>
      </c>
      <c r="HM14" s="134">
        <f t="shared" si="18"/>
        <v>10</v>
      </c>
      <c r="HN14" s="134">
        <f t="shared" si="18"/>
        <v>10</v>
      </c>
      <c r="HO14" s="134">
        <f t="shared" si="18"/>
        <v>10</v>
      </c>
      <c r="HP14" s="134">
        <f t="shared" si="14"/>
        <v>10</v>
      </c>
      <c r="HQ14" s="134">
        <f aca="true" t="shared" si="20" ref="HQ14:IV14">HP14</f>
        <v>10</v>
      </c>
      <c r="HR14" s="134">
        <f t="shared" si="20"/>
        <v>10</v>
      </c>
      <c r="HS14" s="134">
        <f t="shared" si="20"/>
        <v>10</v>
      </c>
      <c r="HT14" s="134">
        <f t="shared" si="20"/>
        <v>10</v>
      </c>
      <c r="HU14" s="134">
        <f t="shared" si="20"/>
        <v>10</v>
      </c>
      <c r="HV14" s="134">
        <f t="shared" si="20"/>
        <v>10</v>
      </c>
      <c r="HW14" s="134">
        <f t="shared" si="20"/>
        <v>10</v>
      </c>
      <c r="HX14" s="134">
        <f t="shared" si="20"/>
        <v>10</v>
      </c>
      <c r="HY14" s="134">
        <f t="shared" si="20"/>
        <v>10</v>
      </c>
      <c r="HZ14" s="134">
        <f t="shared" si="20"/>
        <v>10</v>
      </c>
      <c r="IA14" s="134">
        <f t="shared" si="20"/>
        <v>10</v>
      </c>
      <c r="IB14" s="134">
        <f t="shared" si="20"/>
        <v>10</v>
      </c>
      <c r="IC14" s="134">
        <f t="shared" si="20"/>
        <v>10</v>
      </c>
      <c r="ID14" s="134">
        <f t="shared" si="20"/>
        <v>10</v>
      </c>
      <c r="IE14" s="134">
        <f t="shared" si="20"/>
        <v>10</v>
      </c>
      <c r="IF14" s="134">
        <f t="shared" si="20"/>
        <v>10</v>
      </c>
      <c r="IG14" s="134">
        <f t="shared" si="20"/>
        <v>10</v>
      </c>
      <c r="IH14" s="134">
        <f t="shared" si="20"/>
        <v>10</v>
      </c>
      <c r="II14" s="134">
        <f t="shared" si="20"/>
        <v>10</v>
      </c>
      <c r="IJ14" s="134">
        <f t="shared" si="20"/>
        <v>10</v>
      </c>
      <c r="IK14" s="134">
        <f t="shared" si="20"/>
        <v>10</v>
      </c>
      <c r="IL14" s="134">
        <f t="shared" si="20"/>
        <v>10</v>
      </c>
      <c r="IM14" s="134">
        <f t="shared" si="20"/>
        <v>10</v>
      </c>
      <c r="IN14" s="134">
        <f t="shared" si="20"/>
        <v>10</v>
      </c>
      <c r="IO14" s="134">
        <f t="shared" si="20"/>
        <v>10</v>
      </c>
      <c r="IP14" s="134">
        <f t="shared" si="20"/>
        <v>10</v>
      </c>
      <c r="IQ14" s="134">
        <f t="shared" si="20"/>
        <v>10</v>
      </c>
      <c r="IR14" s="134">
        <f t="shared" si="20"/>
        <v>10</v>
      </c>
      <c r="IS14" s="134">
        <f t="shared" si="20"/>
        <v>10</v>
      </c>
      <c r="IT14" s="134">
        <f t="shared" si="20"/>
        <v>10</v>
      </c>
      <c r="IU14" s="134">
        <f t="shared" si="20"/>
        <v>10</v>
      </c>
      <c r="IV14" s="134">
        <f t="shared" si="20"/>
        <v>10</v>
      </c>
    </row>
    <row r="15" spans="2:256" ht="12.75">
      <c r="B15" s="134" t="s">
        <v>52</v>
      </c>
      <c r="C15" s="134">
        <f>Tables!L6</f>
        <v>0.5</v>
      </c>
      <c r="D15" s="134">
        <f t="shared" si="0"/>
        <v>0.5</v>
      </c>
      <c r="E15" s="134">
        <f t="shared" si="17"/>
        <v>0.5</v>
      </c>
      <c r="F15" s="134">
        <f t="shared" si="17"/>
        <v>0.5</v>
      </c>
      <c r="G15" s="134">
        <f t="shared" si="17"/>
        <v>0.5</v>
      </c>
      <c r="H15" s="134">
        <f t="shared" si="17"/>
        <v>0.5</v>
      </c>
      <c r="I15" s="134">
        <f t="shared" si="17"/>
        <v>0.5</v>
      </c>
      <c r="J15" s="134">
        <f t="shared" si="17"/>
        <v>0.5</v>
      </c>
      <c r="K15" s="134">
        <f t="shared" si="17"/>
        <v>0.5</v>
      </c>
      <c r="L15" s="134">
        <f t="shared" si="17"/>
        <v>0.5</v>
      </c>
      <c r="M15" s="134">
        <f t="shared" si="17"/>
        <v>0.5</v>
      </c>
      <c r="N15" s="134">
        <f t="shared" si="17"/>
        <v>0.5</v>
      </c>
      <c r="O15" s="134">
        <f t="shared" si="17"/>
        <v>0.5</v>
      </c>
      <c r="P15" s="134">
        <f t="shared" si="17"/>
        <v>0.5</v>
      </c>
      <c r="Q15" s="134">
        <f t="shared" si="17"/>
        <v>0.5</v>
      </c>
      <c r="R15" s="134">
        <f t="shared" si="17"/>
        <v>0.5</v>
      </c>
      <c r="S15" s="134">
        <f t="shared" si="17"/>
        <v>0.5</v>
      </c>
      <c r="T15" s="134">
        <f t="shared" si="17"/>
        <v>0.5</v>
      </c>
      <c r="U15" s="134">
        <f t="shared" si="17"/>
        <v>0.5</v>
      </c>
      <c r="V15" s="134">
        <f t="shared" si="17"/>
        <v>0.5</v>
      </c>
      <c r="W15" s="134">
        <f t="shared" si="17"/>
        <v>0.5</v>
      </c>
      <c r="X15" s="134">
        <f t="shared" si="17"/>
        <v>0.5</v>
      </c>
      <c r="Y15" s="134">
        <f t="shared" si="17"/>
        <v>0.5</v>
      </c>
      <c r="Z15" s="134">
        <f t="shared" si="17"/>
        <v>0.5</v>
      </c>
      <c r="AA15" s="134">
        <f t="shared" si="17"/>
        <v>0.5</v>
      </c>
      <c r="AB15" s="134">
        <f t="shared" si="17"/>
        <v>0.5</v>
      </c>
      <c r="AC15" s="134">
        <f t="shared" si="17"/>
        <v>0.5</v>
      </c>
      <c r="AD15" s="134">
        <f t="shared" si="17"/>
        <v>0.5</v>
      </c>
      <c r="AE15" s="134">
        <f t="shared" si="17"/>
        <v>0.5</v>
      </c>
      <c r="AF15" s="134">
        <f t="shared" si="17"/>
        <v>0.5</v>
      </c>
      <c r="AG15" s="134">
        <f t="shared" si="17"/>
        <v>0.5</v>
      </c>
      <c r="AH15" s="134">
        <f t="shared" si="17"/>
        <v>0.5</v>
      </c>
      <c r="AI15" s="134">
        <f t="shared" si="17"/>
        <v>0.5</v>
      </c>
      <c r="AJ15" s="134">
        <f t="shared" si="17"/>
        <v>0.5</v>
      </c>
      <c r="AK15" s="134">
        <f t="shared" si="17"/>
        <v>0.5</v>
      </c>
      <c r="AL15" s="134">
        <f t="shared" si="17"/>
        <v>0.5</v>
      </c>
      <c r="AM15" s="134">
        <f t="shared" si="17"/>
        <v>0.5</v>
      </c>
      <c r="AN15" s="134">
        <f t="shared" si="17"/>
        <v>0.5</v>
      </c>
      <c r="AO15" s="134">
        <f t="shared" si="17"/>
        <v>0.5</v>
      </c>
      <c r="AP15" s="134">
        <f t="shared" si="17"/>
        <v>0.5</v>
      </c>
      <c r="AQ15" s="134">
        <f t="shared" si="17"/>
        <v>0.5</v>
      </c>
      <c r="AR15" s="134">
        <f t="shared" si="17"/>
        <v>0.5</v>
      </c>
      <c r="AS15" s="134">
        <f t="shared" si="17"/>
        <v>0.5</v>
      </c>
      <c r="AT15" s="134">
        <f t="shared" si="17"/>
        <v>0.5</v>
      </c>
      <c r="AU15" s="134">
        <f t="shared" si="17"/>
        <v>0.5</v>
      </c>
      <c r="AV15" s="134">
        <f t="shared" si="17"/>
        <v>0.5</v>
      </c>
      <c r="AW15" s="134">
        <f t="shared" si="17"/>
        <v>0.5</v>
      </c>
      <c r="AX15" s="134">
        <f t="shared" si="17"/>
        <v>0.5</v>
      </c>
      <c r="AY15" s="134">
        <f t="shared" si="17"/>
        <v>0.5</v>
      </c>
      <c r="AZ15" s="134">
        <f t="shared" si="17"/>
        <v>0.5</v>
      </c>
      <c r="BA15" s="134">
        <f t="shared" si="17"/>
        <v>0.5</v>
      </c>
      <c r="BB15" s="134">
        <f t="shared" si="17"/>
        <v>0.5</v>
      </c>
      <c r="BC15" s="134">
        <f t="shared" si="17"/>
        <v>0.5</v>
      </c>
      <c r="BD15" s="134">
        <f t="shared" si="17"/>
        <v>0.5</v>
      </c>
      <c r="BE15" s="134">
        <f t="shared" si="17"/>
        <v>0.5</v>
      </c>
      <c r="BF15" s="134">
        <f t="shared" si="17"/>
        <v>0.5</v>
      </c>
      <c r="BG15" s="134">
        <f t="shared" si="17"/>
        <v>0.5</v>
      </c>
      <c r="BH15" s="134">
        <f t="shared" si="17"/>
        <v>0.5</v>
      </c>
      <c r="BI15" s="134">
        <f t="shared" si="17"/>
        <v>0.5</v>
      </c>
      <c r="BJ15" s="134">
        <f t="shared" si="17"/>
        <v>0.5</v>
      </c>
      <c r="BK15" s="134">
        <f t="shared" si="17"/>
        <v>0.5</v>
      </c>
      <c r="BL15" s="134">
        <f t="shared" si="17"/>
        <v>0.5</v>
      </c>
      <c r="BM15" s="134">
        <f t="shared" si="17"/>
        <v>0.5</v>
      </c>
      <c r="BN15" s="134">
        <f t="shared" si="17"/>
        <v>0.5</v>
      </c>
      <c r="BO15" s="134">
        <f t="shared" si="17"/>
        <v>0.5</v>
      </c>
      <c r="BP15" s="134">
        <f t="shared" si="16"/>
        <v>0.5</v>
      </c>
      <c r="BQ15" s="134">
        <f t="shared" si="2"/>
        <v>0.5</v>
      </c>
      <c r="BR15" s="134">
        <f t="shared" si="2"/>
        <v>0.5</v>
      </c>
      <c r="BS15" s="134">
        <f t="shared" si="2"/>
        <v>0.5</v>
      </c>
      <c r="BT15" s="134">
        <f aca="true" t="shared" si="21" ref="BT15:CR16">BS15</f>
        <v>0.5</v>
      </c>
      <c r="BU15" s="134">
        <f t="shared" si="21"/>
        <v>0.5</v>
      </c>
      <c r="BV15" s="134">
        <f t="shared" si="21"/>
        <v>0.5</v>
      </c>
      <c r="BW15" s="134">
        <f t="shared" si="21"/>
        <v>0.5</v>
      </c>
      <c r="BX15" s="134">
        <f t="shared" si="21"/>
        <v>0.5</v>
      </c>
      <c r="BY15" s="134">
        <f t="shared" si="21"/>
        <v>0.5</v>
      </c>
      <c r="BZ15" s="134">
        <f t="shared" si="21"/>
        <v>0.5</v>
      </c>
      <c r="CA15" s="134">
        <f t="shared" si="21"/>
        <v>0.5</v>
      </c>
      <c r="CB15" s="134">
        <f t="shared" si="21"/>
        <v>0.5</v>
      </c>
      <c r="CC15" s="134">
        <f t="shared" si="21"/>
        <v>0.5</v>
      </c>
      <c r="CD15" s="134">
        <f t="shared" si="21"/>
        <v>0.5</v>
      </c>
      <c r="CE15" s="134">
        <f t="shared" si="21"/>
        <v>0.5</v>
      </c>
      <c r="CF15" s="134">
        <f t="shared" si="21"/>
        <v>0.5</v>
      </c>
      <c r="CG15" s="134">
        <f t="shared" si="21"/>
        <v>0.5</v>
      </c>
      <c r="CH15" s="134">
        <f t="shared" si="21"/>
        <v>0.5</v>
      </c>
      <c r="CI15" s="134">
        <f t="shared" si="21"/>
        <v>0.5</v>
      </c>
      <c r="CJ15" s="134">
        <f t="shared" si="21"/>
        <v>0.5</v>
      </c>
      <c r="CK15" s="134">
        <f t="shared" si="21"/>
        <v>0.5</v>
      </c>
      <c r="CL15" s="134">
        <f t="shared" si="21"/>
        <v>0.5</v>
      </c>
      <c r="CM15" s="134">
        <f t="shared" si="21"/>
        <v>0.5</v>
      </c>
      <c r="CN15" s="134">
        <f t="shared" si="21"/>
        <v>0.5</v>
      </c>
      <c r="CO15" s="134">
        <f t="shared" si="21"/>
        <v>0.5</v>
      </c>
      <c r="CP15" s="134">
        <f t="shared" si="21"/>
        <v>0.5</v>
      </c>
      <c r="CQ15" s="134">
        <f t="shared" si="21"/>
        <v>0.5</v>
      </c>
      <c r="CR15" s="134">
        <f t="shared" si="21"/>
        <v>0.5</v>
      </c>
      <c r="CS15" s="134">
        <f aca="true" t="shared" si="22" ref="CS15:FD16">CR15</f>
        <v>0.5</v>
      </c>
      <c r="CT15" s="134">
        <f t="shared" si="22"/>
        <v>0.5</v>
      </c>
      <c r="CU15" s="134">
        <f t="shared" si="22"/>
        <v>0.5</v>
      </c>
      <c r="CV15" s="134">
        <f t="shared" si="22"/>
        <v>0.5</v>
      </c>
      <c r="CW15" s="134">
        <f t="shared" si="22"/>
        <v>0.5</v>
      </c>
      <c r="CX15" s="134">
        <f t="shared" si="22"/>
        <v>0.5</v>
      </c>
      <c r="CY15" s="134">
        <f t="shared" si="22"/>
        <v>0.5</v>
      </c>
      <c r="CZ15" s="134">
        <f t="shared" si="22"/>
        <v>0.5</v>
      </c>
      <c r="DA15" s="134">
        <f t="shared" si="22"/>
        <v>0.5</v>
      </c>
      <c r="DB15" s="134">
        <f t="shared" si="22"/>
        <v>0.5</v>
      </c>
      <c r="DC15" s="134">
        <f t="shared" si="22"/>
        <v>0.5</v>
      </c>
      <c r="DD15" s="134">
        <f t="shared" si="22"/>
        <v>0.5</v>
      </c>
      <c r="DE15" s="134">
        <f t="shared" si="22"/>
        <v>0.5</v>
      </c>
      <c r="DF15" s="134">
        <f t="shared" si="22"/>
        <v>0.5</v>
      </c>
      <c r="DG15" s="134">
        <f t="shared" si="22"/>
        <v>0.5</v>
      </c>
      <c r="DH15" s="134">
        <f t="shared" si="22"/>
        <v>0.5</v>
      </c>
      <c r="DI15" s="134">
        <f t="shared" si="22"/>
        <v>0.5</v>
      </c>
      <c r="DJ15" s="134">
        <f t="shared" si="22"/>
        <v>0.5</v>
      </c>
      <c r="DK15" s="134">
        <f t="shared" si="22"/>
        <v>0.5</v>
      </c>
      <c r="DL15" s="134">
        <f t="shared" si="22"/>
        <v>0.5</v>
      </c>
      <c r="DM15" s="134">
        <f t="shared" si="22"/>
        <v>0.5</v>
      </c>
      <c r="DN15" s="134">
        <f t="shared" si="22"/>
        <v>0.5</v>
      </c>
      <c r="DO15" s="134">
        <f t="shared" si="22"/>
        <v>0.5</v>
      </c>
      <c r="DP15" s="134">
        <f t="shared" si="22"/>
        <v>0.5</v>
      </c>
      <c r="DQ15" s="134">
        <f t="shared" si="22"/>
        <v>0.5</v>
      </c>
      <c r="DR15" s="134">
        <f t="shared" si="22"/>
        <v>0.5</v>
      </c>
      <c r="DS15" s="134">
        <f t="shared" si="22"/>
        <v>0.5</v>
      </c>
      <c r="DT15" s="134">
        <f t="shared" si="22"/>
        <v>0.5</v>
      </c>
      <c r="DU15" s="134">
        <f t="shared" si="22"/>
        <v>0.5</v>
      </c>
      <c r="DV15" s="134">
        <f t="shared" si="22"/>
        <v>0.5</v>
      </c>
      <c r="DW15" s="134">
        <f t="shared" si="22"/>
        <v>0.5</v>
      </c>
      <c r="DX15" s="134">
        <f t="shared" si="22"/>
        <v>0.5</v>
      </c>
      <c r="DY15" s="134">
        <f t="shared" si="22"/>
        <v>0.5</v>
      </c>
      <c r="DZ15" s="134">
        <f t="shared" si="22"/>
        <v>0.5</v>
      </c>
      <c r="EA15" s="134">
        <f t="shared" si="22"/>
        <v>0.5</v>
      </c>
      <c r="EB15" s="134">
        <f t="shared" si="22"/>
        <v>0.5</v>
      </c>
      <c r="EC15" s="134">
        <f t="shared" si="22"/>
        <v>0.5</v>
      </c>
      <c r="ED15" s="134">
        <f t="shared" si="22"/>
        <v>0.5</v>
      </c>
      <c r="EE15" s="134">
        <f t="shared" si="22"/>
        <v>0.5</v>
      </c>
      <c r="EF15" s="134">
        <f t="shared" si="22"/>
        <v>0.5</v>
      </c>
      <c r="EG15" s="134">
        <f t="shared" si="22"/>
        <v>0.5</v>
      </c>
      <c r="EH15" s="134">
        <f t="shared" si="22"/>
        <v>0.5</v>
      </c>
      <c r="EI15" s="134">
        <f t="shared" si="22"/>
        <v>0.5</v>
      </c>
      <c r="EJ15" s="134">
        <f t="shared" si="22"/>
        <v>0.5</v>
      </c>
      <c r="EK15" s="134">
        <f t="shared" si="22"/>
        <v>0.5</v>
      </c>
      <c r="EL15" s="134">
        <f t="shared" si="22"/>
        <v>0.5</v>
      </c>
      <c r="EM15" s="134">
        <f t="shared" si="22"/>
        <v>0.5</v>
      </c>
      <c r="EN15" s="134">
        <f t="shared" si="22"/>
        <v>0.5</v>
      </c>
      <c r="EO15" s="134">
        <f t="shared" si="22"/>
        <v>0.5</v>
      </c>
      <c r="EP15" s="134">
        <f t="shared" si="22"/>
        <v>0.5</v>
      </c>
      <c r="EQ15" s="134">
        <f t="shared" si="22"/>
        <v>0.5</v>
      </c>
      <c r="ER15" s="134">
        <f t="shared" si="22"/>
        <v>0.5</v>
      </c>
      <c r="ES15" s="134">
        <f t="shared" si="22"/>
        <v>0.5</v>
      </c>
      <c r="ET15" s="134">
        <f t="shared" si="22"/>
        <v>0.5</v>
      </c>
      <c r="EU15" s="134">
        <f t="shared" si="22"/>
        <v>0.5</v>
      </c>
      <c r="EV15" s="134">
        <f t="shared" si="22"/>
        <v>0.5</v>
      </c>
      <c r="EW15" s="134">
        <f t="shared" si="22"/>
        <v>0.5</v>
      </c>
      <c r="EX15" s="134">
        <f t="shared" si="22"/>
        <v>0.5</v>
      </c>
      <c r="EY15" s="134">
        <f t="shared" si="22"/>
        <v>0.5</v>
      </c>
      <c r="EZ15" s="134">
        <f t="shared" si="22"/>
        <v>0.5</v>
      </c>
      <c r="FA15" s="134">
        <f t="shared" si="22"/>
        <v>0.5</v>
      </c>
      <c r="FB15" s="134">
        <f t="shared" si="22"/>
        <v>0.5</v>
      </c>
      <c r="FC15" s="134">
        <f t="shared" si="22"/>
        <v>0.5</v>
      </c>
      <c r="FD15" s="134">
        <f t="shared" si="22"/>
        <v>0.5</v>
      </c>
      <c r="FE15" s="134">
        <f aca="true" t="shared" si="23" ref="FE15:HP16">FD15</f>
        <v>0.5</v>
      </c>
      <c r="FF15" s="134">
        <f t="shared" si="23"/>
        <v>0.5</v>
      </c>
      <c r="FG15" s="134">
        <f t="shared" si="23"/>
        <v>0.5</v>
      </c>
      <c r="FH15" s="134">
        <f t="shared" si="23"/>
        <v>0.5</v>
      </c>
      <c r="FI15" s="134">
        <f t="shared" si="23"/>
        <v>0.5</v>
      </c>
      <c r="FJ15" s="134">
        <f t="shared" si="23"/>
        <v>0.5</v>
      </c>
      <c r="FK15" s="134">
        <f t="shared" si="23"/>
        <v>0.5</v>
      </c>
      <c r="FL15" s="134">
        <f t="shared" si="23"/>
        <v>0.5</v>
      </c>
      <c r="FM15" s="134">
        <f t="shared" si="23"/>
        <v>0.5</v>
      </c>
      <c r="FN15" s="134">
        <f t="shared" si="23"/>
        <v>0.5</v>
      </c>
      <c r="FO15" s="134">
        <f t="shared" si="23"/>
        <v>0.5</v>
      </c>
      <c r="FP15" s="134">
        <f t="shared" si="23"/>
        <v>0.5</v>
      </c>
      <c r="FQ15" s="134">
        <f t="shared" si="23"/>
        <v>0.5</v>
      </c>
      <c r="FR15" s="134">
        <f t="shared" si="23"/>
        <v>0.5</v>
      </c>
      <c r="FS15" s="134">
        <f t="shared" si="23"/>
        <v>0.5</v>
      </c>
      <c r="FT15" s="134">
        <f t="shared" si="23"/>
        <v>0.5</v>
      </c>
      <c r="FU15" s="134">
        <f t="shared" si="23"/>
        <v>0.5</v>
      </c>
      <c r="FV15" s="134">
        <f t="shared" si="23"/>
        <v>0.5</v>
      </c>
      <c r="FW15" s="134">
        <f t="shared" si="23"/>
        <v>0.5</v>
      </c>
      <c r="FX15" s="134">
        <f t="shared" si="23"/>
        <v>0.5</v>
      </c>
      <c r="FY15" s="134">
        <f t="shared" si="23"/>
        <v>0.5</v>
      </c>
      <c r="FZ15" s="134">
        <f t="shared" si="23"/>
        <v>0.5</v>
      </c>
      <c r="GA15" s="134">
        <f t="shared" si="23"/>
        <v>0.5</v>
      </c>
      <c r="GB15" s="134">
        <f t="shared" si="23"/>
        <v>0.5</v>
      </c>
      <c r="GC15" s="134">
        <f t="shared" si="23"/>
        <v>0.5</v>
      </c>
      <c r="GD15" s="134">
        <f t="shared" si="23"/>
        <v>0.5</v>
      </c>
      <c r="GE15" s="134">
        <f t="shared" si="23"/>
        <v>0.5</v>
      </c>
      <c r="GF15" s="134">
        <f t="shared" si="23"/>
        <v>0.5</v>
      </c>
      <c r="GG15" s="134">
        <f t="shared" si="23"/>
        <v>0.5</v>
      </c>
      <c r="GH15" s="134">
        <f t="shared" si="23"/>
        <v>0.5</v>
      </c>
      <c r="GI15" s="134">
        <f t="shared" si="23"/>
        <v>0.5</v>
      </c>
      <c r="GJ15" s="134">
        <f t="shared" si="23"/>
        <v>0.5</v>
      </c>
      <c r="GK15" s="134">
        <f t="shared" si="23"/>
        <v>0.5</v>
      </c>
      <c r="GL15" s="134">
        <f t="shared" si="23"/>
        <v>0.5</v>
      </c>
      <c r="GM15" s="134">
        <f t="shared" si="23"/>
        <v>0.5</v>
      </c>
      <c r="GN15" s="134">
        <f t="shared" si="23"/>
        <v>0.5</v>
      </c>
      <c r="GO15" s="134">
        <f t="shared" si="23"/>
        <v>0.5</v>
      </c>
      <c r="GP15" s="134">
        <f t="shared" si="23"/>
        <v>0.5</v>
      </c>
      <c r="GQ15" s="134">
        <f t="shared" si="23"/>
        <v>0.5</v>
      </c>
      <c r="GR15" s="134">
        <f t="shared" si="23"/>
        <v>0.5</v>
      </c>
      <c r="GS15" s="134">
        <f t="shared" si="23"/>
        <v>0.5</v>
      </c>
      <c r="GT15" s="134">
        <f t="shared" si="23"/>
        <v>0.5</v>
      </c>
      <c r="GU15" s="134">
        <f t="shared" si="23"/>
        <v>0.5</v>
      </c>
      <c r="GV15" s="134">
        <f t="shared" si="23"/>
        <v>0.5</v>
      </c>
      <c r="GW15" s="134">
        <f t="shared" si="23"/>
        <v>0.5</v>
      </c>
      <c r="GX15" s="134">
        <f t="shared" si="23"/>
        <v>0.5</v>
      </c>
      <c r="GY15" s="134">
        <f t="shared" si="23"/>
        <v>0.5</v>
      </c>
      <c r="GZ15" s="134">
        <f t="shared" si="23"/>
        <v>0.5</v>
      </c>
      <c r="HA15" s="134">
        <f t="shared" si="23"/>
        <v>0.5</v>
      </c>
      <c r="HB15" s="134">
        <f t="shared" si="23"/>
        <v>0.5</v>
      </c>
      <c r="HC15" s="134">
        <f t="shared" si="23"/>
        <v>0.5</v>
      </c>
      <c r="HD15" s="134">
        <f t="shared" si="23"/>
        <v>0.5</v>
      </c>
      <c r="HE15" s="134">
        <f t="shared" si="23"/>
        <v>0.5</v>
      </c>
      <c r="HF15" s="134">
        <f t="shared" si="23"/>
        <v>0.5</v>
      </c>
      <c r="HG15" s="134">
        <f t="shared" si="23"/>
        <v>0.5</v>
      </c>
      <c r="HH15" s="134">
        <f t="shared" si="23"/>
        <v>0.5</v>
      </c>
      <c r="HI15" s="134">
        <f t="shared" si="23"/>
        <v>0.5</v>
      </c>
      <c r="HJ15" s="134">
        <f t="shared" si="23"/>
        <v>0.5</v>
      </c>
      <c r="HK15" s="134">
        <f t="shared" si="23"/>
        <v>0.5</v>
      </c>
      <c r="HL15" s="134">
        <f t="shared" si="23"/>
        <v>0.5</v>
      </c>
      <c r="HM15" s="134">
        <f t="shared" si="23"/>
        <v>0.5</v>
      </c>
      <c r="HN15" s="134">
        <f t="shared" si="23"/>
        <v>0.5</v>
      </c>
      <c r="HO15" s="134">
        <f t="shared" si="23"/>
        <v>0.5</v>
      </c>
      <c r="HP15" s="134">
        <f t="shared" si="23"/>
        <v>0.5</v>
      </c>
      <c r="HQ15" s="134">
        <f aca="true" t="shared" si="24" ref="HQ15:IV16">HP15</f>
        <v>0.5</v>
      </c>
      <c r="HR15" s="134">
        <f t="shared" si="24"/>
        <v>0.5</v>
      </c>
      <c r="HS15" s="134">
        <f t="shared" si="24"/>
        <v>0.5</v>
      </c>
      <c r="HT15" s="134">
        <f t="shared" si="24"/>
        <v>0.5</v>
      </c>
      <c r="HU15" s="134">
        <f t="shared" si="24"/>
        <v>0.5</v>
      </c>
      <c r="HV15" s="134">
        <f t="shared" si="24"/>
        <v>0.5</v>
      </c>
      <c r="HW15" s="134">
        <f t="shared" si="24"/>
        <v>0.5</v>
      </c>
      <c r="HX15" s="134">
        <f t="shared" si="24"/>
        <v>0.5</v>
      </c>
      <c r="HY15" s="134">
        <f t="shared" si="24"/>
        <v>0.5</v>
      </c>
      <c r="HZ15" s="134">
        <f t="shared" si="24"/>
        <v>0.5</v>
      </c>
      <c r="IA15" s="134">
        <f t="shared" si="24"/>
        <v>0.5</v>
      </c>
      <c r="IB15" s="134">
        <f t="shared" si="24"/>
        <v>0.5</v>
      </c>
      <c r="IC15" s="134">
        <f t="shared" si="24"/>
        <v>0.5</v>
      </c>
      <c r="ID15" s="134">
        <f t="shared" si="24"/>
        <v>0.5</v>
      </c>
      <c r="IE15" s="134">
        <f t="shared" si="24"/>
        <v>0.5</v>
      </c>
      <c r="IF15" s="134">
        <f t="shared" si="24"/>
        <v>0.5</v>
      </c>
      <c r="IG15" s="134">
        <f t="shared" si="24"/>
        <v>0.5</v>
      </c>
      <c r="IH15" s="134">
        <f t="shared" si="24"/>
        <v>0.5</v>
      </c>
      <c r="II15" s="134">
        <f t="shared" si="24"/>
        <v>0.5</v>
      </c>
      <c r="IJ15" s="134">
        <f t="shared" si="24"/>
        <v>0.5</v>
      </c>
      <c r="IK15" s="134">
        <f t="shared" si="24"/>
        <v>0.5</v>
      </c>
      <c r="IL15" s="134">
        <f t="shared" si="24"/>
        <v>0.5</v>
      </c>
      <c r="IM15" s="134">
        <f t="shared" si="24"/>
        <v>0.5</v>
      </c>
      <c r="IN15" s="134">
        <f t="shared" si="24"/>
        <v>0.5</v>
      </c>
      <c r="IO15" s="134">
        <f t="shared" si="24"/>
        <v>0.5</v>
      </c>
      <c r="IP15" s="134">
        <f t="shared" si="24"/>
        <v>0.5</v>
      </c>
      <c r="IQ15" s="134">
        <f t="shared" si="24"/>
        <v>0.5</v>
      </c>
      <c r="IR15" s="134">
        <f t="shared" si="24"/>
        <v>0.5</v>
      </c>
      <c r="IS15" s="134">
        <f t="shared" si="24"/>
        <v>0.5</v>
      </c>
      <c r="IT15" s="134">
        <f t="shared" si="24"/>
        <v>0.5</v>
      </c>
      <c r="IU15" s="134">
        <f t="shared" si="24"/>
        <v>0.5</v>
      </c>
      <c r="IV15" s="134">
        <f t="shared" si="24"/>
        <v>0.5</v>
      </c>
    </row>
    <row r="16" spans="2:256" ht="12.75">
      <c r="B16" s="134" t="s">
        <v>58</v>
      </c>
      <c r="C16" s="134">
        <f>Tables!L8</f>
        <v>13</v>
      </c>
      <c r="D16" s="134">
        <f t="shared" si="0"/>
        <v>13</v>
      </c>
      <c r="E16" s="134">
        <f t="shared" si="17"/>
        <v>13</v>
      </c>
      <c r="F16" s="134">
        <f t="shared" si="17"/>
        <v>13</v>
      </c>
      <c r="G16" s="134">
        <f t="shared" si="17"/>
        <v>13</v>
      </c>
      <c r="H16" s="134">
        <f aca="true" t="shared" si="25" ref="H16:BO16">G16</f>
        <v>13</v>
      </c>
      <c r="I16" s="134">
        <f t="shared" si="25"/>
        <v>13</v>
      </c>
      <c r="J16" s="134">
        <f t="shared" si="25"/>
        <v>13</v>
      </c>
      <c r="K16" s="134">
        <f t="shared" si="25"/>
        <v>13</v>
      </c>
      <c r="L16" s="134">
        <f t="shared" si="25"/>
        <v>13</v>
      </c>
      <c r="M16" s="134">
        <f t="shared" si="25"/>
        <v>13</v>
      </c>
      <c r="N16" s="134">
        <f t="shared" si="25"/>
        <v>13</v>
      </c>
      <c r="O16" s="134">
        <f t="shared" si="25"/>
        <v>13</v>
      </c>
      <c r="P16" s="134">
        <f t="shared" si="25"/>
        <v>13</v>
      </c>
      <c r="Q16" s="134">
        <f t="shared" si="25"/>
        <v>13</v>
      </c>
      <c r="R16" s="134">
        <f t="shared" si="25"/>
        <v>13</v>
      </c>
      <c r="S16" s="134">
        <f t="shared" si="25"/>
        <v>13</v>
      </c>
      <c r="T16" s="134">
        <f t="shared" si="25"/>
        <v>13</v>
      </c>
      <c r="U16" s="134">
        <f t="shared" si="25"/>
        <v>13</v>
      </c>
      <c r="V16" s="134">
        <f t="shared" si="25"/>
        <v>13</v>
      </c>
      <c r="W16" s="134">
        <f t="shared" si="25"/>
        <v>13</v>
      </c>
      <c r="X16" s="134">
        <f t="shared" si="25"/>
        <v>13</v>
      </c>
      <c r="Y16" s="134">
        <f t="shared" si="25"/>
        <v>13</v>
      </c>
      <c r="Z16" s="134">
        <f t="shared" si="25"/>
        <v>13</v>
      </c>
      <c r="AA16" s="134">
        <f t="shared" si="25"/>
        <v>13</v>
      </c>
      <c r="AB16" s="134">
        <f t="shared" si="25"/>
        <v>13</v>
      </c>
      <c r="AC16" s="134">
        <f t="shared" si="25"/>
        <v>13</v>
      </c>
      <c r="AD16" s="134">
        <f t="shared" si="25"/>
        <v>13</v>
      </c>
      <c r="AE16" s="134">
        <f t="shared" si="25"/>
        <v>13</v>
      </c>
      <c r="AF16" s="134">
        <f t="shared" si="25"/>
        <v>13</v>
      </c>
      <c r="AG16" s="134">
        <f t="shared" si="25"/>
        <v>13</v>
      </c>
      <c r="AH16" s="134">
        <f t="shared" si="25"/>
        <v>13</v>
      </c>
      <c r="AI16" s="134">
        <f t="shared" si="25"/>
        <v>13</v>
      </c>
      <c r="AJ16" s="134">
        <f t="shared" si="25"/>
        <v>13</v>
      </c>
      <c r="AK16" s="134">
        <f t="shared" si="25"/>
        <v>13</v>
      </c>
      <c r="AL16" s="134">
        <f t="shared" si="25"/>
        <v>13</v>
      </c>
      <c r="AM16" s="134">
        <f t="shared" si="25"/>
        <v>13</v>
      </c>
      <c r="AN16" s="134">
        <f t="shared" si="25"/>
        <v>13</v>
      </c>
      <c r="AO16" s="134">
        <f t="shared" si="25"/>
        <v>13</v>
      </c>
      <c r="AP16" s="134">
        <f t="shared" si="25"/>
        <v>13</v>
      </c>
      <c r="AQ16" s="134">
        <f t="shared" si="25"/>
        <v>13</v>
      </c>
      <c r="AR16" s="134">
        <f t="shared" si="25"/>
        <v>13</v>
      </c>
      <c r="AS16" s="134">
        <f t="shared" si="25"/>
        <v>13</v>
      </c>
      <c r="AT16" s="134">
        <f t="shared" si="25"/>
        <v>13</v>
      </c>
      <c r="AU16" s="134">
        <f t="shared" si="25"/>
        <v>13</v>
      </c>
      <c r="AV16" s="134">
        <f t="shared" si="25"/>
        <v>13</v>
      </c>
      <c r="AW16" s="134">
        <f t="shared" si="25"/>
        <v>13</v>
      </c>
      <c r="AX16" s="134">
        <f t="shared" si="25"/>
        <v>13</v>
      </c>
      <c r="AY16" s="134">
        <f t="shared" si="25"/>
        <v>13</v>
      </c>
      <c r="AZ16" s="134">
        <f t="shared" si="25"/>
        <v>13</v>
      </c>
      <c r="BA16" s="134">
        <f t="shared" si="25"/>
        <v>13</v>
      </c>
      <c r="BB16" s="134">
        <f t="shared" si="25"/>
        <v>13</v>
      </c>
      <c r="BC16" s="134">
        <f t="shared" si="25"/>
        <v>13</v>
      </c>
      <c r="BD16" s="134">
        <f t="shared" si="25"/>
        <v>13</v>
      </c>
      <c r="BE16" s="134">
        <f t="shared" si="25"/>
        <v>13</v>
      </c>
      <c r="BF16" s="134">
        <f t="shared" si="25"/>
        <v>13</v>
      </c>
      <c r="BG16" s="134">
        <f t="shared" si="25"/>
        <v>13</v>
      </c>
      <c r="BH16" s="134">
        <f t="shared" si="25"/>
        <v>13</v>
      </c>
      <c r="BI16" s="134">
        <f t="shared" si="25"/>
        <v>13</v>
      </c>
      <c r="BJ16" s="134">
        <f t="shared" si="25"/>
        <v>13</v>
      </c>
      <c r="BK16" s="134">
        <f t="shared" si="25"/>
        <v>13</v>
      </c>
      <c r="BL16" s="134">
        <f t="shared" si="25"/>
        <v>13</v>
      </c>
      <c r="BM16" s="134">
        <f t="shared" si="25"/>
        <v>13</v>
      </c>
      <c r="BN16" s="134">
        <f t="shared" si="25"/>
        <v>13</v>
      </c>
      <c r="BO16" s="134">
        <f t="shared" si="25"/>
        <v>13</v>
      </c>
      <c r="BP16" s="134">
        <f t="shared" si="16"/>
        <v>13</v>
      </c>
      <c r="BQ16" s="134">
        <f>BP16</f>
        <v>13</v>
      </c>
      <c r="BR16" s="134">
        <f>BQ16</f>
        <v>13</v>
      </c>
      <c r="BS16" s="134">
        <f>BR16</f>
        <v>13</v>
      </c>
      <c r="BT16" s="134">
        <f t="shared" si="21"/>
        <v>13</v>
      </c>
      <c r="BU16" s="134">
        <f t="shared" si="21"/>
        <v>13</v>
      </c>
      <c r="BV16" s="134">
        <f t="shared" si="21"/>
        <v>13</v>
      </c>
      <c r="BW16" s="134">
        <f t="shared" si="21"/>
        <v>13</v>
      </c>
      <c r="BX16" s="134">
        <f t="shared" si="21"/>
        <v>13</v>
      </c>
      <c r="BY16" s="134">
        <f t="shared" si="21"/>
        <v>13</v>
      </c>
      <c r="BZ16" s="134">
        <f t="shared" si="21"/>
        <v>13</v>
      </c>
      <c r="CA16" s="134">
        <f t="shared" si="21"/>
        <v>13</v>
      </c>
      <c r="CB16" s="134">
        <f t="shared" si="21"/>
        <v>13</v>
      </c>
      <c r="CC16" s="134">
        <f t="shared" si="21"/>
        <v>13</v>
      </c>
      <c r="CD16" s="134">
        <f t="shared" si="21"/>
        <v>13</v>
      </c>
      <c r="CE16" s="134">
        <f t="shared" si="21"/>
        <v>13</v>
      </c>
      <c r="CF16" s="134">
        <f t="shared" si="21"/>
        <v>13</v>
      </c>
      <c r="CG16" s="134">
        <f t="shared" si="21"/>
        <v>13</v>
      </c>
      <c r="CH16" s="134">
        <f t="shared" si="21"/>
        <v>13</v>
      </c>
      <c r="CI16" s="134">
        <f t="shared" si="21"/>
        <v>13</v>
      </c>
      <c r="CJ16" s="134">
        <f t="shared" si="21"/>
        <v>13</v>
      </c>
      <c r="CK16" s="134">
        <f t="shared" si="21"/>
        <v>13</v>
      </c>
      <c r="CL16" s="134">
        <f t="shared" si="21"/>
        <v>13</v>
      </c>
      <c r="CM16" s="134">
        <f t="shared" si="21"/>
        <v>13</v>
      </c>
      <c r="CN16" s="134">
        <f t="shared" si="21"/>
        <v>13</v>
      </c>
      <c r="CO16" s="134">
        <f t="shared" si="21"/>
        <v>13</v>
      </c>
      <c r="CP16" s="134">
        <f t="shared" si="21"/>
        <v>13</v>
      </c>
      <c r="CQ16" s="134">
        <f t="shared" si="21"/>
        <v>13</v>
      </c>
      <c r="CR16" s="134">
        <f t="shared" si="21"/>
        <v>13</v>
      </c>
      <c r="CS16" s="134">
        <f t="shared" si="22"/>
        <v>13</v>
      </c>
      <c r="CT16" s="134">
        <f t="shared" si="22"/>
        <v>13</v>
      </c>
      <c r="CU16" s="134">
        <f t="shared" si="22"/>
        <v>13</v>
      </c>
      <c r="CV16" s="134">
        <f t="shared" si="22"/>
        <v>13</v>
      </c>
      <c r="CW16" s="134">
        <f t="shared" si="22"/>
        <v>13</v>
      </c>
      <c r="CX16" s="134">
        <f t="shared" si="22"/>
        <v>13</v>
      </c>
      <c r="CY16" s="134">
        <f t="shared" si="22"/>
        <v>13</v>
      </c>
      <c r="CZ16" s="134">
        <f t="shared" si="22"/>
        <v>13</v>
      </c>
      <c r="DA16" s="134">
        <f t="shared" si="22"/>
        <v>13</v>
      </c>
      <c r="DB16" s="134">
        <f t="shared" si="22"/>
        <v>13</v>
      </c>
      <c r="DC16" s="134">
        <f t="shared" si="22"/>
        <v>13</v>
      </c>
      <c r="DD16" s="134">
        <f t="shared" si="22"/>
        <v>13</v>
      </c>
      <c r="DE16" s="134">
        <f t="shared" si="22"/>
        <v>13</v>
      </c>
      <c r="DF16" s="134">
        <f t="shared" si="22"/>
        <v>13</v>
      </c>
      <c r="DG16" s="134">
        <f t="shared" si="22"/>
        <v>13</v>
      </c>
      <c r="DH16" s="134">
        <f t="shared" si="22"/>
        <v>13</v>
      </c>
      <c r="DI16" s="134">
        <f t="shared" si="22"/>
        <v>13</v>
      </c>
      <c r="DJ16" s="134">
        <f t="shared" si="22"/>
        <v>13</v>
      </c>
      <c r="DK16" s="134">
        <f t="shared" si="22"/>
        <v>13</v>
      </c>
      <c r="DL16" s="134">
        <f t="shared" si="22"/>
        <v>13</v>
      </c>
      <c r="DM16" s="134">
        <f t="shared" si="22"/>
        <v>13</v>
      </c>
      <c r="DN16" s="134">
        <f t="shared" si="22"/>
        <v>13</v>
      </c>
      <c r="DO16" s="134">
        <f t="shared" si="22"/>
        <v>13</v>
      </c>
      <c r="DP16" s="134">
        <f t="shared" si="22"/>
        <v>13</v>
      </c>
      <c r="DQ16" s="134">
        <f t="shared" si="22"/>
        <v>13</v>
      </c>
      <c r="DR16" s="134">
        <f t="shared" si="22"/>
        <v>13</v>
      </c>
      <c r="DS16" s="134">
        <f t="shared" si="22"/>
        <v>13</v>
      </c>
      <c r="DT16" s="134">
        <f t="shared" si="22"/>
        <v>13</v>
      </c>
      <c r="DU16" s="134">
        <f t="shared" si="22"/>
        <v>13</v>
      </c>
      <c r="DV16" s="134">
        <f t="shared" si="22"/>
        <v>13</v>
      </c>
      <c r="DW16" s="134">
        <f t="shared" si="22"/>
        <v>13</v>
      </c>
      <c r="DX16" s="134">
        <f t="shared" si="22"/>
        <v>13</v>
      </c>
      <c r="DY16" s="134">
        <f t="shared" si="22"/>
        <v>13</v>
      </c>
      <c r="DZ16" s="134">
        <f t="shared" si="22"/>
        <v>13</v>
      </c>
      <c r="EA16" s="134">
        <f t="shared" si="22"/>
        <v>13</v>
      </c>
      <c r="EB16" s="134">
        <f t="shared" si="22"/>
        <v>13</v>
      </c>
      <c r="EC16" s="134">
        <f t="shared" si="22"/>
        <v>13</v>
      </c>
      <c r="ED16" s="134">
        <f t="shared" si="22"/>
        <v>13</v>
      </c>
      <c r="EE16" s="134">
        <f t="shared" si="22"/>
        <v>13</v>
      </c>
      <c r="EF16" s="134">
        <f t="shared" si="22"/>
        <v>13</v>
      </c>
      <c r="EG16" s="134">
        <f t="shared" si="22"/>
        <v>13</v>
      </c>
      <c r="EH16" s="134">
        <f t="shared" si="22"/>
        <v>13</v>
      </c>
      <c r="EI16" s="134">
        <f t="shared" si="22"/>
        <v>13</v>
      </c>
      <c r="EJ16" s="134">
        <f t="shared" si="22"/>
        <v>13</v>
      </c>
      <c r="EK16" s="134">
        <f t="shared" si="22"/>
        <v>13</v>
      </c>
      <c r="EL16" s="134">
        <f t="shared" si="22"/>
        <v>13</v>
      </c>
      <c r="EM16" s="134">
        <f t="shared" si="22"/>
        <v>13</v>
      </c>
      <c r="EN16" s="134">
        <f t="shared" si="22"/>
        <v>13</v>
      </c>
      <c r="EO16" s="134">
        <f t="shared" si="22"/>
        <v>13</v>
      </c>
      <c r="EP16" s="134">
        <f t="shared" si="22"/>
        <v>13</v>
      </c>
      <c r="EQ16" s="134">
        <f t="shared" si="22"/>
        <v>13</v>
      </c>
      <c r="ER16" s="134">
        <f t="shared" si="22"/>
        <v>13</v>
      </c>
      <c r="ES16" s="134">
        <f t="shared" si="22"/>
        <v>13</v>
      </c>
      <c r="ET16" s="134">
        <f t="shared" si="22"/>
        <v>13</v>
      </c>
      <c r="EU16" s="134">
        <f t="shared" si="22"/>
        <v>13</v>
      </c>
      <c r="EV16" s="134">
        <f t="shared" si="22"/>
        <v>13</v>
      </c>
      <c r="EW16" s="134">
        <f t="shared" si="22"/>
        <v>13</v>
      </c>
      <c r="EX16" s="134">
        <f t="shared" si="22"/>
        <v>13</v>
      </c>
      <c r="EY16" s="134">
        <f t="shared" si="22"/>
        <v>13</v>
      </c>
      <c r="EZ16" s="134">
        <f t="shared" si="22"/>
        <v>13</v>
      </c>
      <c r="FA16" s="134">
        <f t="shared" si="22"/>
        <v>13</v>
      </c>
      <c r="FB16" s="134">
        <f t="shared" si="22"/>
        <v>13</v>
      </c>
      <c r="FC16" s="134">
        <f t="shared" si="22"/>
        <v>13</v>
      </c>
      <c r="FD16" s="134">
        <f t="shared" si="22"/>
        <v>13</v>
      </c>
      <c r="FE16" s="134">
        <f t="shared" si="23"/>
        <v>13</v>
      </c>
      <c r="FF16" s="134">
        <f t="shared" si="23"/>
        <v>13</v>
      </c>
      <c r="FG16" s="134">
        <f t="shared" si="23"/>
        <v>13</v>
      </c>
      <c r="FH16" s="134">
        <f t="shared" si="23"/>
        <v>13</v>
      </c>
      <c r="FI16" s="134">
        <f t="shared" si="23"/>
        <v>13</v>
      </c>
      <c r="FJ16" s="134">
        <f t="shared" si="23"/>
        <v>13</v>
      </c>
      <c r="FK16" s="134">
        <f t="shared" si="23"/>
        <v>13</v>
      </c>
      <c r="FL16" s="134">
        <f t="shared" si="23"/>
        <v>13</v>
      </c>
      <c r="FM16" s="134">
        <f t="shared" si="23"/>
        <v>13</v>
      </c>
      <c r="FN16" s="134">
        <f t="shared" si="23"/>
        <v>13</v>
      </c>
      <c r="FO16" s="134">
        <f t="shared" si="23"/>
        <v>13</v>
      </c>
      <c r="FP16" s="134">
        <f t="shared" si="23"/>
        <v>13</v>
      </c>
      <c r="FQ16" s="134">
        <f t="shared" si="23"/>
        <v>13</v>
      </c>
      <c r="FR16" s="134">
        <f t="shared" si="23"/>
        <v>13</v>
      </c>
      <c r="FS16" s="134">
        <f t="shared" si="23"/>
        <v>13</v>
      </c>
      <c r="FT16" s="134">
        <f t="shared" si="23"/>
        <v>13</v>
      </c>
      <c r="FU16" s="134">
        <f t="shared" si="23"/>
        <v>13</v>
      </c>
      <c r="FV16" s="134">
        <f t="shared" si="23"/>
        <v>13</v>
      </c>
      <c r="FW16" s="134">
        <f t="shared" si="23"/>
        <v>13</v>
      </c>
      <c r="FX16" s="134">
        <f t="shared" si="23"/>
        <v>13</v>
      </c>
      <c r="FY16" s="134">
        <f t="shared" si="23"/>
        <v>13</v>
      </c>
      <c r="FZ16" s="134">
        <f t="shared" si="23"/>
        <v>13</v>
      </c>
      <c r="GA16" s="134">
        <f t="shared" si="23"/>
        <v>13</v>
      </c>
      <c r="GB16" s="134">
        <f t="shared" si="23"/>
        <v>13</v>
      </c>
      <c r="GC16" s="134">
        <f t="shared" si="23"/>
        <v>13</v>
      </c>
      <c r="GD16" s="134">
        <f t="shared" si="23"/>
        <v>13</v>
      </c>
      <c r="GE16" s="134">
        <f t="shared" si="23"/>
        <v>13</v>
      </c>
      <c r="GF16" s="134">
        <f t="shared" si="23"/>
        <v>13</v>
      </c>
      <c r="GG16" s="134">
        <f t="shared" si="23"/>
        <v>13</v>
      </c>
      <c r="GH16" s="134">
        <f t="shared" si="23"/>
        <v>13</v>
      </c>
      <c r="GI16" s="134">
        <f t="shared" si="23"/>
        <v>13</v>
      </c>
      <c r="GJ16" s="134">
        <f t="shared" si="23"/>
        <v>13</v>
      </c>
      <c r="GK16" s="134">
        <f t="shared" si="23"/>
        <v>13</v>
      </c>
      <c r="GL16" s="134">
        <f t="shared" si="23"/>
        <v>13</v>
      </c>
      <c r="GM16" s="134">
        <f t="shared" si="23"/>
        <v>13</v>
      </c>
      <c r="GN16" s="134">
        <f t="shared" si="23"/>
        <v>13</v>
      </c>
      <c r="GO16" s="134">
        <f t="shared" si="23"/>
        <v>13</v>
      </c>
      <c r="GP16" s="134">
        <f t="shared" si="23"/>
        <v>13</v>
      </c>
      <c r="GQ16" s="134">
        <f t="shared" si="23"/>
        <v>13</v>
      </c>
      <c r="GR16" s="134">
        <f t="shared" si="23"/>
        <v>13</v>
      </c>
      <c r="GS16" s="134">
        <f t="shared" si="23"/>
        <v>13</v>
      </c>
      <c r="GT16" s="134">
        <f t="shared" si="23"/>
        <v>13</v>
      </c>
      <c r="GU16" s="134">
        <f t="shared" si="23"/>
        <v>13</v>
      </c>
      <c r="GV16" s="134">
        <f t="shared" si="23"/>
        <v>13</v>
      </c>
      <c r="GW16" s="134">
        <f t="shared" si="23"/>
        <v>13</v>
      </c>
      <c r="GX16" s="134">
        <f t="shared" si="23"/>
        <v>13</v>
      </c>
      <c r="GY16" s="134">
        <f t="shared" si="23"/>
        <v>13</v>
      </c>
      <c r="GZ16" s="134">
        <f t="shared" si="23"/>
        <v>13</v>
      </c>
      <c r="HA16" s="134">
        <f t="shared" si="23"/>
        <v>13</v>
      </c>
      <c r="HB16" s="134">
        <f t="shared" si="23"/>
        <v>13</v>
      </c>
      <c r="HC16" s="134">
        <f t="shared" si="23"/>
        <v>13</v>
      </c>
      <c r="HD16" s="134">
        <f t="shared" si="23"/>
        <v>13</v>
      </c>
      <c r="HE16" s="134">
        <f t="shared" si="23"/>
        <v>13</v>
      </c>
      <c r="HF16" s="134">
        <f t="shared" si="23"/>
        <v>13</v>
      </c>
      <c r="HG16" s="134">
        <f t="shared" si="23"/>
        <v>13</v>
      </c>
      <c r="HH16" s="134">
        <f t="shared" si="23"/>
        <v>13</v>
      </c>
      <c r="HI16" s="134">
        <f t="shared" si="23"/>
        <v>13</v>
      </c>
      <c r="HJ16" s="134">
        <f t="shared" si="23"/>
        <v>13</v>
      </c>
      <c r="HK16" s="134">
        <f t="shared" si="23"/>
        <v>13</v>
      </c>
      <c r="HL16" s="134">
        <f t="shared" si="23"/>
        <v>13</v>
      </c>
      <c r="HM16" s="134">
        <f t="shared" si="23"/>
        <v>13</v>
      </c>
      <c r="HN16" s="134">
        <f t="shared" si="23"/>
        <v>13</v>
      </c>
      <c r="HO16" s="134">
        <f t="shared" si="23"/>
        <v>13</v>
      </c>
      <c r="HP16" s="134">
        <f t="shared" si="23"/>
        <v>13</v>
      </c>
      <c r="HQ16" s="134">
        <f t="shared" si="24"/>
        <v>13</v>
      </c>
      <c r="HR16" s="134">
        <f t="shared" si="24"/>
        <v>13</v>
      </c>
      <c r="HS16" s="134">
        <f t="shared" si="24"/>
        <v>13</v>
      </c>
      <c r="HT16" s="134">
        <f t="shared" si="24"/>
        <v>13</v>
      </c>
      <c r="HU16" s="134">
        <f t="shared" si="24"/>
        <v>13</v>
      </c>
      <c r="HV16" s="134">
        <f t="shared" si="24"/>
        <v>13</v>
      </c>
      <c r="HW16" s="134">
        <f t="shared" si="24"/>
        <v>13</v>
      </c>
      <c r="HX16" s="134">
        <f t="shared" si="24"/>
        <v>13</v>
      </c>
      <c r="HY16" s="134">
        <f t="shared" si="24"/>
        <v>13</v>
      </c>
      <c r="HZ16" s="134">
        <f t="shared" si="24"/>
        <v>13</v>
      </c>
      <c r="IA16" s="134">
        <f t="shared" si="24"/>
        <v>13</v>
      </c>
      <c r="IB16" s="134">
        <f t="shared" si="24"/>
        <v>13</v>
      </c>
      <c r="IC16" s="134">
        <f t="shared" si="24"/>
        <v>13</v>
      </c>
      <c r="ID16" s="134">
        <f t="shared" si="24"/>
        <v>13</v>
      </c>
      <c r="IE16" s="134">
        <f t="shared" si="24"/>
        <v>13</v>
      </c>
      <c r="IF16" s="134">
        <f t="shared" si="24"/>
        <v>13</v>
      </c>
      <c r="IG16" s="134">
        <f t="shared" si="24"/>
        <v>13</v>
      </c>
      <c r="IH16" s="134">
        <f t="shared" si="24"/>
        <v>13</v>
      </c>
      <c r="II16" s="134">
        <f t="shared" si="24"/>
        <v>13</v>
      </c>
      <c r="IJ16" s="134">
        <f t="shared" si="24"/>
        <v>13</v>
      </c>
      <c r="IK16" s="134">
        <f t="shared" si="24"/>
        <v>13</v>
      </c>
      <c r="IL16" s="134">
        <f t="shared" si="24"/>
        <v>13</v>
      </c>
      <c r="IM16" s="134">
        <f t="shared" si="24"/>
        <v>13</v>
      </c>
      <c r="IN16" s="134">
        <f t="shared" si="24"/>
        <v>13</v>
      </c>
      <c r="IO16" s="134">
        <f t="shared" si="24"/>
        <v>13</v>
      </c>
      <c r="IP16" s="134">
        <f t="shared" si="24"/>
        <v>13</v>
      </c>
      <c r="IQ16" s="134">
        <f t="shared" si="24"/>
        <v>13</v>
      </c>
      <c r="IR16" s="134">
        <f t="shared" si="24"/>
        <v>13</v>
      </c>
      <c r="IS16" s="134">
        <f t="shared" si="24"/>
        <v>13</v>
      </c>
      <c r="IT16" s="134">
        <f t="shared" si="24"/>
        <v>13</v>
      </c>
      <c r="IU16" s="134">
        <f t="shared" si="24"/>
        <v>13</v>
      </c>
      <c r="IV16" s="134">
        <f t="shared" si="24"/>
        <v>13</v>
      </c>
    </row>
    <row r="18" spans="2:256" ht="12.75">
      <c r="B18" s="134" t="s">
        <v>42</v>
      </c>
      <c r="C18" s="134">
        <f>Tables!C6</f>
        <v>20</v>
      </c>
      <c r="D18" s="134">
        <f>C18</f>
        <v>20</v>
      </c>
      <c r="E18" s="134">
        <f aca="true" t="shared" si="26" ref="E18:BK18">D18</f>
        <v>20</v>
      </c>
      <c r="F18" s="134">
        <f t="shared" si="26"/>
        <v>20</v>
      </c>
      <c r="G18" s="134">
        <f t="shared" si="26"/>
        <v>20</v>
      </c>
      <c r="H18" s="134">
        <f t="shared" si="26"/>
        <v>20</v>
      </c>
      <c r="I18" s="134">
        <f t="shared" si="26"/>
        <v>20</v>
      </c>
      <c r="J18" s="134">
        <f t="shared" si="26"/>
        <v>20</v>
      </c>
      <c r="K18" s="134">
        <f t="shared" si="26"/>
        <v>20</v>
      </c>
      <c r="L18" s="134">
        <f t="shared" si="26"/>
        <v>20</v>
      </c>
      <c r="M18" s="134">
        <f t="shared" si="26"/>
        <v>20</v>
      </c>
      <c r="N18" s="134">
        <f t="shared" si="26"/>
        <v>20</v>
      </c>
      <c r="O18" s="134">
        <f t="shared" si="26"/>
        <v>20</v>
      </c>
      <c r="P18" s="134">
        <f t="shared" si="26"/>
        <v>20</v>
      </c>
      <c r="Q18" s="134">
        <f t="shared" si="26"/>
        <v>20</v>
      </c>
      <c r="R18" s="134">
        <f t="shared" si="26"/>
        <v>20</v>
      </c>
      <c r="S18" s="134">
        <f t="shared" si="26"/>
        <v>20</v>
      </c>
      <c r="T18" s="134">
        <f t="shared" si="26"/>
        <v>20</v>
      </c>
      <c r="U18" s="134">
        <f t="shared" si="26"/>
        <v>20</v>
      </c>
      <c r="V18" s="134">
        <f t="shared" si="26"/>
        <v>20</v>
      </c>
      <c r="W18" s="134">
        <f t="shared" si="26"/>
        <v>20</v>
      </c>
      <c r="X18" s="134">
        <f t="shared" si="26"/>
        <v>20</v>
      </c>
      <c r="Y18" s="134">
        <f t="shared" si="26"/>
        <v>20</v>
      </c>
      <c r="Z18" s="134">
        <f t="shared" si="26"/>
        <v>20</v>
      </c>
      <c r="AA18" s="134">
        <f t="shared" si="26"/>
        <v>20</v>
      </c>
      <c r="AB18" s="134">
        <f t="shared" si="26"/>
        <v>20</v>
      </c>
      <c r="AC18" s="134">
        <f t="shared" si="26"/>
        <v>20</v>
      </c>
      <c r="AD18" s="134">
        <f t="shared" si="26"/>
        <v>20</v>
      </c>
      <c r="AE18" s="134">
        <f t="shared" si="26"/>
        <v>20</v>
      </c>
      <c r="AF18" s="134">
        <f t="shared" si="26"/>
        <v>20</v>
      </c>
      <c r="AG18" s="134">
        <f t="shared" si="26"/>
        <v>20</v>
      </c>
      <c r="AH18" s="134">
        <f t="shared" si="26"/>
        <v>20</v>
      </c>
      <c r="AI18" s="134">
        <f t="shared" si="26"/>
        <v>20</v>
      </c>
      <c r="AJ18" s="134">
        <f t="shared" si="26"/>
        <v>20</v>
      </c>
      <c r="AK18" s="134">
        <f t="shared" si="26"/>
        <v>20</v>
      </c>
      <c r="AL18" s="134">
        <f t="shared" si="26"/>
        <v>20</v>
      </c>
      <c r="AM18" s="134">
        <f t="shared" si="26"/>
        <v>20</v>
      </c>
      <c r="AN18" s="134">
        <f t="shared" si="26"/>
        <v>20</v>
      </c>
      <c r="AO18" s="134">
        <f t="shared" si="26"/>
        <v>20</v>
      </c>
      <c r="AP18" s="134">
        <f t="shared" si="26"/>
        <v>20</v>
      </c>
      <c r="AQ18" s="134">
        <f t="shared" si="26"/>
        <v>20</v>
      </c>
      <c r="AR18" s="134">
        <f t="shared" si="26"/>
        <v>20</v>
      </c>
      <c r="AS18" s="134">
        <f t="shared" si="26"/>
        <v>20</v>
      </c>
      <c r="AT18" s="134">
        <f t="shared" si="26"/>
        <v>20</v>
      </c>
      <c r="AU18" s="134">
        <f t="shared" si="26"/>
        <v>20</v>
      </c>
      <c r="AV18" s="134">
        <f t="shared" si="26"/>
        <v>20</v>
      </c>
      <c r="AW18" s="134">
        <f t="shared" si="26"/>
        <v>20</v>
      </c>
      <c r="AX18" s="134">
        <f t="shared" si="26"/>
        <v>20</v>
      </c>
      <c r="AY18" s="134">
        <f t="shared" si="26"/>
        <v>20</v>
      </c>
      <c r="AZ18" s="134">
        <f t="shared" si="26"/>
        <v>20</v>
      </c>
      <c r="BA18" s="134">
        <f t="shared" si="26"/>
        <v>20</v>
      </c>
      <c r="BB18" s="134">
        <f t="shared" si="26"/>
        <v>20</v>
      </c>
      <c r="BC18" s="134">
        <f t="shared" si="26"/>
        <v>20</v>
      </c>
      <c r="BD18" s="134">
        <f t="shared" si="26"/>
        <v>20</v>
      </c>
      <c r="BE18" s="134">
        <f t="shared" si="26"/>
        <v>20</v>
      </c>
      <c r="BF18" s="134">
        <f t="shared" si="26"/>
        <v>20</v>
      </c>
      <c r="BG18" s="134">
        <f t="shared" si="26"/>
        <v>20</v>
      </c>
      <c r="BH18" s="134">
        <f t="shared" si="26"/>
        <v>20</v>
      </c>
      <c r="BI18" s="134">
        <f t="shared" si="26"/>
        <v>20</v>
      </c>
      <c r="BJ18" s="134">
        <f t="shared" si="26"/>
        <v>20</v>
      </c>
      <c r="BK18" s="134">
        <f t="shared" si="26"/>
        <v>20</v>
      </c>
      <c r="BL18" s="134">
        <f aca="true" t="shared" si="27" ref="BL18:CR18">BK18</f>
        <v>20</v>
      </c>
      <c r="BM18" s="134">
        <f t="shared" si="27"/>
        <v>20</v>
      </c>
      <c r="BN18" s="134">
        <f t="shared" si="27"/>
        <v>20</v>
      </c>
      <c r="BO18" s="134">
        <f t="shared" si="27"/>
        <v>20</v>
      </c>
      <c r="BP18" s="134">
        <f t="shared" si="27"/>
        <v>20</v>
      </c>
      <c r="BQ18" s="134">
        <f t="shared" si="27"/>
        <v>20</v>
      </c>
      <c r="BR18" s="134">
        <f t="shared" si="27"/>
        <v>20</v>
      </c>
      <c r="BS18" s="134">
        <f t="shared" si="27"/>
        <v>20</v>
      </c>
      <c r="BT18" s="134">
        <f t="shared" si="27"/>
        <v>20</v>
      </c>
      <c r="BU18" s="134">
        <f t="shared" si="27"/>
        <v>20</v>
      </c>
      <c r="BV18" s="134">
        <f t="shared" si="27"/>
        <v>20</v>
      </c>
      <c r="BW18" s="134">
        <f t="shared" si="27"/>
        <v>20</v>
      </c>
      <c r="BX18" s="134">
        <f t="shared" si="27"/>
        <v>20</v>
      </c>
      <c r="BY18" s="134">
        <f t="shared" si="27"/>
        <v>20</v>
      </c>
      <c r="BZ18" s="134">
        <f t="shared" si="27"/>
        <v>20</v>
      </c>
      <c r="CA18" s="134">
        <f t="shared" si="27"/>
        <v>20</v>
      </c>
      <c r="CB18" s="134">
        <f t="shared" si="27"/>
        <v>20</v>
      </c>
      <c r="CC18" s="134">
        <f t="shared" si="27"/>
        <v>20</v>
      </c>
      <c r="CD18" s="134">
        <f t="shared" si="27"/>
        <v>20</v>
      </c>
      <c r="CE18" s="134">
        <f t="shared" si="27"/>
        <v>20</v>
      </c>
      <c r="CF18" s="134">
        <f t="shared" si="27"/>
        <v>20</v>
      </c>
      <c r="CG18" s="134">
        <f t="shared" si="27"/>
        <v>20</v>
      </c>
      <c r="CH18" s="134">
        <f t="shared" si="27"/>
        <v>20</v>
      </c>
      <c r="CI18" s="134">
        <f t="shared" si="27"/>
        <v>20</v>
      </c>
      <c r="CJ18" s="134">
        <f t="shared" si="27"/>
        <v>20</v>
      </c>
      <c r="CK18" s="134">
        <f t="shared" si="27"/>
        <v>20</v>
      </c>
      <c r="CL18" s="134">
        <f t="shared" si="27"/>
        <v>20</v>
      </c>
      <c r="CM18" s="134">
        <f t="shared" si="27"/>
        <v>20</v>
      </c>
      <c r="CN18" s="134">
        <f t="shared" si="27"/>
        <v>20</v>
      </c>
      <c r="CO18" s="134">
        <f t="shared" si="27"/>
        <v>20</v>
      </c>
      <c r="CP18" s="134">
        <f t="shared" si="27"/>
        <v>20</v>
      </c>
      <c r="CQ18" s="134">
        <f t="shared" si="27"/>
        <v>20</v>
      </c>
      <c r="CR18" s="134">
        <f t="shared" si="27"/>
        <v>20</v>
      </c>
      <c r="CS18" s="134">
        <f aca="true" t="shared" si="28" ref="CS18:FD18">CR18</f>
        <v>20</v>
      </c>
      <c r="CT18" s="134">
        <f t="shared" si="28"/>
        <v>20</v>
      </c>
      <c r="CU18" s="134">
        <f t="shared" si="28"/>
        <v>20</v>
      </c>
      <c r="CV18" s="134">
        <f t="shared" si="28"/>
        <v>20</v>
      </c>
      <c r="CW18" s="134">
        <f t="shared" si="28"/>
        <v>20</v>
      </c>
      <c r="CX18" s="134">
        <f t="shared" si="28"/>
        <v>20</v>
      </c>
      <c r="CY18" s="134">
        <f t="shared" si="28"/>
        <v>20</v>
      </c>
      <c r="CZ18" s="134">
        <f t="shared" si="28"/>
        <v>20</v>
      </c>
      <c r="DA18" s="134">
        <f t="shared" si="28"/>
        <v>20</v>
      </c>
      <c r="DB18" s="134">
        <f t="shared" si="28"/>
        <v>20</v>
      </c>
      <c r="DC18" s="134">
        <f t="shared" si="28"/>
        <v>20</v>
      </c>
      <c r="DD18" s="134">
        <f t="shared" si="28"/>
        <v>20</v>
      </c>
      <c r="DE18" s="134">
        <f t="shared" si="28"/>
        <v>20</v>
      </c>
      <c r="DF18" s="134">
        <f t="shared" si="28"/>
        <v>20</v>
      </c>
      <c r="DG18" s="134">
        <f t="shared" si="28"/>
        <v>20</v>
      </c>
      <c r="DH18" s="134">
        <f t="shared" si="28"/>
        <v>20</v>
      </c>
      <c r="DI18" s="134">
        <f t="shared" si="28"/>
        <v>20</v>
      </c>
      <c r="DJ18" s="134">
        <f t="shared" si="28"/>
        <v>20</v>
      </c>
      <c r="DK18" s="134">
        <f t="shared" si="28"/>
        <v>20</v>
      </c>
      <c r="DL18" s="134">
        <f t="shared" si="28"/>
        <v>20</v>
      </c>
      <c r="DM18" s="134">
        <f t="shared" si="28"/>
        <v>20</v>
      </c>
      <c r="DN18" s="134">
        <f t="shared" si="28"/>
        <v>20</v>
      </c>
      <c r="DO18" s="134">
        <f t="shared" si="28"/>
        <v>20</v>
      </c>
      <c r="DP18" s="134">
        <f t="shared" si="28"/>
        <v>20</v>
      </c>
      <c r="DQ18" s="134">
        <f t="shared" si="28"/>
        <v>20</v>
      </c>
      <c r="DR18" s="134">
        <f t="shared" si="28"/>
        <v>20</v>
      </c>
      <c r="DS18" s="134">
        <f t="shared" si="28"/>
        <v>20</v>
      </c>
      <c r="DT18" s="134">
        <f t="shared" si="28"/>
        <v>20</v>
      </c>
      <c r="DU18" s="134">
        <f t="shared" si="28"/>
        <v>20</v>
      </c>
      <c r="DV18" s="134">
        <f t="shared" si="28"/>
        <v>20</v>
      </c>
      <c r="DW18" s="134">
        <f t="shared" si="28"/>
        <v>20</v>
      </c>
      <c r="DX18" s="134">
        <f t="shared" si="28"/>
        <v>20</v>
      </c>
      <c r="DY18" s="134">
        <f t="shared" si="28"/>
        <v>20</v>
      </c>
      <c r="DZ18" s="134">
        <f t="shared" si="28"/>
        <v>20</v>
      </c>
      <c r="EA18" s="134">
        <f t="shared" si="28"/>
        <v>20</v>
      </c>
      <c r="EB18" s="134">
        <f t="shared" si="28"/>
        <v>20</v>
      </c>
      <c r="EC18" s="134">
        <f t="shared" si="28"/>
        <v>20</v>
      </c>
      <c r="ED18" s="134">
        <f t="shared" si="28"/>
        <v>20</v>
      </c>
      <c r="EE18" s="134">
        <f t="shared" si="28"/>
        <v>20</v>
      </c>
      <c r="EF18" s="134">
        <f t="shared" si="28"/>
        <v>20</v>
      </c>
      <c r="EG18" s="134">
        <f t="shared" si="28"/>
        <v>20</v>
      </c>
      <c r="EH18" s="134">
        <f t="shared" si="28"/>
        <v>20</v>
      </c>
      <c r="EI18" s="134">
        <f t="shared" si="28"/>
        <v>20</v>
      </c>
      <c r="EJ18" s="134">
        <f t="shared" si="28"/>
        <v>20</v>
      </c>
      <c r="EK18" s="134">
        <f t="shared" si="28"/>
        <v>20</v>
      </c>
      <c r="EL18" s="134">
        <f t="shared" si="28"/>
        <v>20</v>
      </c>
      <c r="EM18" s="134">
        <f t="shared" si="28"/>
        <v>20</v>
      </c>
      <c r="EN18" s="134">
        <f t="shared" si="28"/>
        <v>20</v>
      </c>
      <c r="EO18" s="134">
        <f t="shared" si="28"/>
        <v>20</v>
      </c>
      <c r="EP18" s="134">
        <f t="shared" si="28"/>
        <v>20</v>
      </c>
      <c r="EQ18" s="134">
        <f t="shared" si="28"/>
        <v>20</v>
      </c>
      <c r="ER18" s="134">
        <f t="shared" si="28"/>
        <v>20</v>
      </c>
      <c r="ES18" s="134">
        <f t="shared" si="28"/>
        <v>20</v>
      </c>
      <c r="ET18" s="134">
        <f t="shared" si="28"/>
        <v>20</v>
      </c>
      <c r="EU18" s="134">
        <f t="shared" si="28"/>
        <v>20</v>
      </c>
      <c r="EV18" s="134">
        <f t="shared" si="28"/>
        <v>20</v>
      </c>
      <c r="EW18" s="134">
        <f t="shared" si="28"/>
        <v>20</v>
      </c>
      <c r="EX18" s="134">
        <f t="shared" si="28"/>
        <v>20</v>
      </c>
      <c r="EY18" s="134">
        <f t="shared" si="28"/>
        <v>20</v>
      </c>
      <c r="EZ18" s="134">
        <f t="shared" si="28"/>
        <v>20</v>
      </c>
      <c r="FA18" s="134">
        <f t="shared" si="28"/>
        <v>20</v>
      </c>
      <c r="FB18" s="134">
        <f t="shared" si="28"/>
        <v>20</v>
      </c>
      <c r="FC18" s="134">
        <f t="shared" si="28"/>
        <v>20</v>
      </c>
      <c r="FD18" s="134">
        <f t="shared" si="28"/>
        <v>20</v>
      </c>
      <c r="FE18" s="134">
        <f aca="true" t="shared" si="29" ref="FE18:HP18">FD18</f>
        <v>20</v>
      </c>
      <c r="FF18" s="134">
        <f t="shared" si="29"/>
        <v>20</v>
      </c>
      <c r="FG18" s="134">
        <f t="shared" si="29"/>
        <v>20</v>
      </c>
      <c r="FH18" s="134">
        <f t="shared" si="29"/>
        <v>20</v>
      </c>
      <c r="FI18" s="134">
        <f t="shared" si="29"/>
        <v>20</v>
      </c>
      <c r="FJ18" s="134">
        <f t="shared" si="29"/>
        <v>20</v>
      </c>
      <c r="FK18" s="134">
        <f t="shared" si="29"/>
        <v>20</v>
      </c>
      <c r="FL18" s="134">
        <f t="shared" si="29"/>
        <v>20</v>
      </c>
      <c r="FM18" s="134">
        <f t="shared" si="29"/>
        <v>20</v>
      </c>
      <c r="FN18" s="134">
        <f t="shared" si="29"/>
        <v>20</v>
      </c>
      <c r="FO18" s="134">
        <f t="shared" si="29"/>
        <v>20</v>
      </c>
      <c r="FP18" s="134">
        <f t="shared" si="29"/>
        <v>20</v>
      </c>
      <c r="FQ18" s="134">
        <f t="shared" si="29"/>
        <v>20</v>
      </c>
      <c r="FR18" s="134">
        <f t="shared" si="29"/>
        <v>20</v>
      </c>
      <c r="FS18" s="134">
        <f t="shared" si="29"/>
        <v>20</v>
      </c>
      <c r="FT18" s="134">
        <f t="shared" si="29"/>
        <v>20</v>
      </c>
      <c r="FU18" s="134">
        <f t="shared" si="29"/>
        <v>20</v>
      </c>
      <c r="FV18" s="134">
        <f t="shared" si="29"/>
        <v>20</v>
      </c>
      <c r="FW18" s="134">
        <f t="shared" si="29"/>
        <v>20</v>
      </c>
      <c r="FX18" s="134">
        <f t="shared" si="29"/>
        <v>20</v>
      </c>
      <c r="FY18" s="134">
        <f t="shared" si="29"/>
        <v>20</v>
      </c>
      <c r="FZ18" s="134">
        <f t="shared" si="29"/>
        <v>20</v>
      </c>
      <c r="GA18" s="134">
        <f t="shared" si="29"/>
        <v>20</v>
      </c>
      <c r="GB18" s="134">
        <f t="shared" si="29"/>
        <v>20</v>
      </c>
      <c r="GC18" s="134">
        <f t="shared" si="29"/>
        <v>20</v>
      </c>
      <c r="GD18" s="134">
        <f t="shared" si="29"/>
        <v>20</v>
      </c>
      <c r="GE18" s="134">
        <f t="shared" si="29"/>
        <v>20</v>
      </c>
      <c r="GF18" s="134">
        <f t="shared" si="29"/>
        <v>20</v>
      </c>
      <c r="GG18" s="134">
        <f t="shared" si="29"/>
        <v>20</v>
      </c>
      <c r="GH18" s="134">
        <f t="shared" si="29"/>
        <v>20</v>
      </c>
      <c r="GI18" s="134">
        <f t="shared" si="29"/>
        <v>20</v>
      </c>
      <c r="GJ18" s="134">
        <f t="shared" si="29"/>
        <v>20</v>
      </c>
      <c r="GK18" s="134">
        <f t="shared" si="29"/>
        <v>20</v>
      </c>
      <c r="GL18" s="134">
        <f t="shared" si="29"/>
        <v>20</v>
      </c>
      <c r="GM18" s="134">
        <f t="shared" si="29"/>
        <v>20</v>
      </c>
      <c r="GN18" s="134">
        <f t="shared" si="29"/>
        <v>20</v>
      </c>
      <c r="GO18" s="134">
        <f t="shared" si="29"/>
        <v>20</v>
      </c>
      <c r="GP18" s="134">
        <f t="shared" si="29"/>
        <v>20</v>
      </c>
      <c r="GQ18" s="134">
        <f t="shared" si="29"/>
        <v>20</v>
      </c>
      <c r="GR18" s="134">
        <f t="shared" si="29"/>
        <v>20</v>
      </c>
      <c r="GS18" s="134">
        <f t="shared" si="29"/>
        <v>20</v>
      </c>
      <c r="GT18" s="134">
        <f t="shared" si="29"/>
        <v>20</v>
      </c>
      <c r="GU18" s="134">
        <f t="shared" si="29"/>
        <v>20</v>
      </c>
      <c r="GV18" s="134">
        <f t="shared" si="29"/>
        <v>20</v>
      </c>
      <c r="GW18" s="134">
        <f t="shared" si="29"/>
        <v>20</v>
      </c>
      <c r="GX18" s="134">
        <f t="shared" si="29"/>
        <v>20</v>
      </c>
      <c r="GY18" s="134">
        <f t="shared" si="29"/>
        <v>20</v>
      </c>
      <c r="GZ18" s="134">
        <f t="shared" si="29"/>
        <v>20</v>
      </c>
      <c r="HA18" s="134">
        <f t="shared" si="29"/>
        <v>20</v>
      </c>
      <c r="HB18" s="134">
        <f t="shared" si="29"/>
        <v>20</v>
      </c>
      <c r="HC18" s="134">
        <f t="shared" si="29"/>
        <v>20</v>
      </c>
      <c r="HD18" s="134">
        <f t="shared" si="29"/>
        <v>20</v>
      </c>
      <c r="HE18" s="134">
        <f t="shared" si="29"/>
        <v>20</v>
      </c>
      <c r="HF18" s="134">
        <f t="shared" si="29"/>
        <v>20</v>
      </c>
      <c r="HG18" s="134">
        <f t="shared" si="29"/>
        <v>20</v>
      </c>
      <c r="HH18" s="134">
        <f t="shared" si="29"/>
        <v>20</v>
      </c>
      <c r="HI18" s="134">
        <f t="shared" si="29"/>
        <v>20</v>
      </c>
      <c r="HJ18" s="134">
        <f t="shared" si="29"/>
        <v>20</v>
      </c>
      <c r="HK18" s="134">
        <f t="shared" si="29"/>
        <v>20</v>
      </c>
      <c r="HL18" s="134">
        <f t="shared" si="29"/>
        <v>20</v>
      </c>
      <c r="HM18" s="134">
        <f t="shared" si="29"/>
        <v>20</v>
      </c>
      <c r="HN18" s="134">
        <f t="shared" si="29"/>
        <v>20</v>
      </c>
      <c r="HO18" s="134">
        <f t="shared" si="29"/>
        <v>20</v>
      </c>
      <c r="HP18" s="134">
        <f t="shared" si="29"/>
        <v>20</v>
      </c>
      <c r="HQ18" s="134">
        <f aca="true" t="shared" si="30" ref="HQ18:IV18">HP18</f>
        <v>20</v>
      </c>
      <c r="HR18" s="134">
        <f t="shared" si="30"/>
        <v>20</v>
      </c>
      <c r="HS18" s="134">
        <f t="shared" si="30"/>
        <v>20</v>
      </c>
      <c r="HT18" s="134">
        <f t="shared" si="30"/>
        <v>20</v>
      </c>
      <c r="HU18" s="134">
        <f t="shared" si="30"/>
        <v>20</v>
      </c>
      <c r="HV18" s="134">
        <f t="shared" si="30"/>
        <v>20</v>
      </c>
      <c r="HW18" s="134">
        <f t="shared" si="30"/>
        <v>20</v>
      </c>
      <c r="HX18" s="134">
        <f t="shared" si="30"/>
        <v>20</v>
      </c>
      <c r="HY18" s="134">
        <f t="shared" si="30"/>
        <v>20</v>
      </c>
      <c r="HZ18" s="134">
        <f t="shared" si="30"/>
        <v>20</v>
      </c>
      <c r="IA18" s="134">
        <f t="shared" si="30"/>
        <v>20</v>
      </c>
      <c r="IB18" s="134">
        <f t="shared" si="30"/>
        <v>20</v>
      </c>
      <c r="IC18" s="134">
        <f t="shared" si="30"/>
        <v>20</v>
      </c>
      <c r="ID18" s="134">
        <f t="shared" si="30"/>
        <v>20</v>
      </c>
      <c r="IE18" s="134">
        <f t="shared" si="30"/>
        <v>20</v>
      </c>
      <c r="IF18" s="134">
        <f t="shared" si="30"/>
        <v>20</v>
      </c>
      <c r="IG18" s="134">
        <f t="shared" si="30"/>
        <v>20</v>
      </c>
      <c r="IH18" s="134">
        <f t="shared" si="30"/>
        <v>20</v>
      </c>
      <c r="II18" s="134">
        <f t="shared" si="30"/>
        <v>20</v>
      </c>
      <c r="IJ18" s="134">
        <f t="shared" si="30"/>
        <v>20</v>
      </c>
      <c r="IK18" s="134">
        <f t="shared" si="30"/>
        <v>20</v>
      </c>
      <c r="IL18" s="134">
        <f t="shared" si="30"/>
        <v>20</v>
      </c>
      <c r="IM18" s="134">
        <f t="shared" si="30"/>
        <v>20</v>
      </c>
      <c r="IN18" s="134">
        <f t="shared" si="30"/>
        <v>20</v>
      </c>
      <c r="IO18" s="134">
        <f t="shared" si="30"/>
        <v>20</v>
      </c>
      <c r="IP18" s="134">
        <f t="shared" si="30"/>
        <v>20</v>
      </c>
      <c r="IQ18" s="134">
        <f t="shared" si="30"/>
        <v>20</v>
      </c>
      <c r="IR18" s="134">
        <f t="shared" si="30"/>
        <v>20</v>
      </c>
      <c r="IS18" s="134">
        <f t="shared" si="30"/>
        <v>20</v>
      </c>
      <c r="IT18" s="134">
        <f t="shared" si="30"/>
        <v>20</v>
      </c>
      <c r="IU18" s="134">
        <f t="shared" si="30"/>
        <v>20</v>
      </c>
      <c r="IV18" s="134">
        <f t="shared" si="30"/>
        <v>20</v>
      </c>
    </row>
    <row r="19" spans="2:256" ht="12.75">
      <c r="B19" s="134" t="s">
        <v>43</v>
      </c>
      <c r="C19" s="134">
        <f>Tables!C7</f>
        <v>100</v>
      </c>
      <c r="D19" s="134">
        <f>C19</f>
        <v>100</v>
      </c>
      <c r="E19" s="134">
        <f aca="true" t="shared" si="31" ref="E19:BK19">D19</f>
        <v>100</v>
      </c>
      <c r="F19" s="134">
        <f t="shared" si="31"/>
        <v>100</v>
      </c>
      <c r="G19" s="134">
        <f t="shared" si="31"/>
        <v>100</v>
      </c>
      <c r="H19" s="134">
        <f t="shared" si="31"/>
        <v>100</v>
      </c>
      <c r="I19" s="134">
        <f t="shared" si="31"/>
        <v>100</v>
      </c>
      <c r="J19" s="134">
        <f t="shared" si="31"/>
        <v>100</v>
      </c>
      <c r="K19" s="134">
        <f t="shared" si="31"/>
        <v>100</v>
      </c>
      <c r="L19" s="134">
        <f t="shared" si="31"/>
        <v>100</v>
      </c>
      <c r="M19" s="134">
        <f t="shared" si="31"/>
        <v>100</v>
      </c>
      <c r="N19" s="134">
        <f t="shared" si="31"/>
        <v>100</v>
      </c>
      <c r="O19" s="134">
        <f t="shared" si="31"/>
        <v>100</v>
      </c>
      <c r="P19" s="134">
        <f t="shared" si="31"/>
        <v>100</v>
      </c>
      <c r="Q19" s="134">
        <f t="shared" si="31"/>
        <v>100</v>
      </c>
      <c r="R19" s="134">
        <f t="shared" si="31"/>
        <v>100</v>
      </c>
      <c r="S19" s="134">
        <f t="shared" si="31"/>
        <v>100</v>
      </c>
      <c r="T19" s="134">
        <f t="shared" si="31"/>
        <v>100</v>
      </c>
      <c r="U19" s="134">
        <f t="shared" si="31"/>
        <v>100</v>
      </c>
      <c r="V19" s="134">
        <f t="shared" si="31"/>
        <v>100</v>
      </c>
      <c r="W19" s="134">
        <f t="shared" si="31"/>
        <v>100</v>
      </c>
      <c r="X19" s="134">
        <f t="shared" si="31"/>
        <v>100</v>
      </c>
      <c r="Y19" s="134">
        <f t="shared" si="31"/>
        <v>100</v>
      </c>
      <c r="Z19" s="134">
        <f t="shared" si="31"/>
        <v>100</v>
      </c>
      <c r="AA19" s="134">
        <f t="shared" si="31"/>
        <v>100</v>
      </c>
      <c r="AB19" s="134">
        <f t="shared" si="31"/>
        <v>100</v>
      </c>
      <c r="AC19" s="134">
        <f t="shared" si="31"/>
        <v>100</v>
      </c>
      <c r="AD19" s="134">
        <f t="shared" si="31"/>
        <v>100</v>
      </c>
      <c r="AE19" s="134">
        <f t="shared" si="31"/>
        <v>100</v>
      </c>
      <c r="AF19" s="134">
        <f t="shared" si="31"/>
        <v>100</v>
      </c>
      <c r="AG19" s="134">
        <f t="shared" si="31"/>
        <v>100</v>
      </c>
      <c r="AH19" s="134">
        <f t="shared" si="31"/>
        <v>100</v>
      </c>
      <c r="AI19" s="134">
        <f t="shared" si="31"/>
        <v>100</v>
      </c>
      <c r="AJ19" s="134">
        <f t="shared" si="31"/>
        <v>100</v>
      </c>
      <c r="AK19" s="134">
        <f t="shared" si="31"/>
        <v>100</v>
      </c>
      <c r="AL19" s="134">
        <f t="shared" si="31"/>
        <v>100</v>
      </c>
      <c r="AM19" s="134">
        <f t="shared" si="31"/>
        <v>100</v>
      </c>
      <c r="AN19" s="134">
        <f t="shared" si="31"/>
        <v>100</v>
      </c>
      <c r="AO19" s="134">
        <f t="shared" si="31"/>
        <v>100</v>
      </c>
      <c r="AP19" s="134">
        <f t="shared" si="31"/>
        <v>100</v>
      </c>
      <c r="AQ19" s="134">
        <f t="shared" si="31"/>
        <v>100</v>
      </c>
      <c r="AR19" s="134">
        <f t="shared" si="31"/>
        <v>100</v>
      </c>
      <c r="AS19" s="134">
        <f t="shared" si="31"/>
        <v>100</v>
      </c>
      <c r="AT19" s="134">
        <f t="shared" si="31"/>
        <v>100</v>
      </c>
      <c r="AU19" s="134">
        <f t="shared" si="31"/>
        <v>100</v>
      </c>
      <c r="AV19" s="134">
        <f t="shared" si="31"/>
        <v>100</v>
      </c>
      <c r="AW19" s="134">
        <f t="shared" si="31"/>
        <v>100</v>
      </c>
      <c r="AX19" s="134">
        <f t="shared" si="31"/>
        <v>100</v>
      </c>
      <c r="AY19" s="134">
        <f t="shared" si="31"/>
        <v>100</v>
      </c>
      <c r="AZ19" s="134">
        <f t="shared" si="31"/>
        <v>100</v>
      </c>
      <c r="BA19" s="134">
        <f t="shared" si="31"/>
        <v>100</v>
      </c>
      <c r="BB19" s="134">
        <f t="shared" si="31"/>
        <v>100</v>
      </c>
      <c r="BC19" s="134">
        <f t="shared" si="31"/>
        <v>100</v>
      </c>
      <c r="BD19" s="134">
        <f t="shared" si="31"/>
        <v>100</v>
      </c>
      <c r="BE19" s="134">
        <f t="shared" si="31"/>
        <v>100</v>
      </c>
      <c r="BF19" s="134">
        <f t="shared" si="31"/>
        <v>100</v>
      </c>
      <c r="BG19" s="134">
        <f t="shared" si="31"/>
        <v>100</v>
      </c>
      <c r="BH19" s="134">
        <f t="shared" si="31"/>
        <v>100</v>
      </c>
      <c r="BI19" s="134">
        <f t="shared" si="31"/>
        <v>100</v>
      </c>
      <c r="BJ19" s="134">
        <f t="shared" si="31"/>
        <v>100</v>
      </c>
      <c r="BK19" s="134">
        <f t="shared" si="31"/>
        <v>100</v>
      </c>
      <c r="BL19" s="134">
        <f aca="true" t="shared" si="32" ref="BL19:CR19">BK19</f>
        <v>100</v>
      </c>
      <c r="BM19" s="134">
        <f t="shared" si="32"/>
        <v>100</v>
      </c>
      <c r="BN19" s="134">
        <f t="shared" si="32"/>
        <v>100</v>
      </c>
      <c r="BO19" s="134">
        <f t="shared" si="32"/>
        <v>100</v>
      </c>
      <c r="BP19" s="134">
        <f t="shared" si="32"/>
        <v>100</v>
      </c>
      <c r="BQ19" s="134">
        <f t="shared" si="32"/>
        <v>100</v>
      </c>
      <c r="BR19" s="134">
        <f t="shared" si="32"/>
        <v>100</v>
      </c>
      <c r="BS19" s="134">
        <f t="shared" si="32"/>
        <v>100</v>
      </c>
      <c r="BT19" s="134">
        <f t="shared" si="32"/>
        <v>100</v>
      </c>
      <c r="BU19" s="134">
        <f t="shared" si="32"/>
        <v>100</v>
      </c>
      <c r="BV19" s="134">
        <f t="shared" si="32"/>
        <v>100</v>
      </c>
      <c r="BW19" s="134">
        <f t="shared" si="32"/>
        <v>100</v>
      </c>
      <c r="BX19" s="134">
        <f t="shared" si="32"/>
        <v>100</v>
      </c>
      <c r="BY19" s="134">
        <f t="shared" si="32"/>
        <v>100</v>
      </c>
      <c r="BZ19" s="134">
        <f t="shared" si="32"/>
        <v>100</v>
      </c>
      <c r="CA19" s="134">
        <f t="shared" si="32"/>
        <v>100</v>
      </c>
      <c r="CB19" s="134">
        <f t="shared" si="32"/>
        <v>100</v>
      </c>
      <c r="CC19" s="134">
        <f t="shared" si="32"/>
        <v>100</v>
      </c>
      <c r="CD19" s="134">
        <f t="shared" si="32"/>
        <v>100</v>
      </c>
      <c r="CE19" s="134">
        <f t="shared" si="32"/>
        <v>100</v>
      </c>
      <c r="CF19" s="134">
        <f t="shared" si="32"/>
        <v>100</v>
      </c>
      <c r="CG19" s="134">
        <f t="shared" si="32"/>
        <v>100</v>
      </c>
      <c r="CH19" s="134">
        <f t="shared" si="32"/>
        <v>100</v>
      </c>
      <c r="CI19" s="134">
        <f t="shared" si="32"/>
        <v>100</v>
      </c>
      <c r="CJ19" s="134">
        <f t="shared" si="32"/>
        <v>100</v>
      </c>
      <c r="CK19" s="134">
        <f t="shared" si="32"/>
        <v>100</v>
      </c>
      <c r="CL19" s="134">
        <f t="shared" si="32"/>
        <v>100</v>
      </c>
      <c r="CM19" s="134">
        <f t="shared" si="32"/>
        <v>100</v>
      </c>
      <c r="CN19" s="134">
        <f t="shared" si="32"/>
        <v>100</v>
      </c>
      <c r="CO19" s="134">
        <f t="shared" si="32"/>
        <v>100</v>
      </c>
      <c r="CP19" s="134">
        <f t="shared" si="32"/>
        <v>100</v>
      </c>
      <c r="CQ19" s="134">
        <f t="shared" si="32"/>
        <v>100</v>
      </c>
      <c r="CR19" s="134">
        <f t="shared" si="32"/>
        <v>100</v>
      </c>
      <c r="CS19" s="134">
        <f aca="true" t="shared" si="33" ref="CS19:FD19">CR19</f>
        <v>100</v>
      </c>
      <c r="CT19" s="134">
        <f t="shared" si="33"/>
        <v>100</v>
      </c>
      <c r="CU19" s="134">
        <f t="shared" si="33"/>
        <v>100</v>
      </c>
      <c r="CV19" s="134">
        <f t="shared" si="33"/>
        <v>100</v>
      </c>
      <c r="CW19" s="134">
        <f t="shared" si="33"/>
        <v>100</v>
      </c>
      <c r="CX19" s="134">
        <f t="shared" si="33"/>
        <v>100</v>
      </c>
      <c r="CY19" s="134">
        <f t="shared" si="33"/>
        <v>100</v>
      </c>
      <c r="CZ19" s="134">
        <f t="shared" si="33"/>
        <v>100</v>
      </c>
      <c r="DA19" s="134">
        <f t="shared" si="33"/>
        <v>100</v>
      </c>
      <c r="DB19" s="134">
        <f t="shared" si="33"/>
        <v>100</v>
      </c>
      <c r="DC19" s="134">
        <f t="shared" si="33"/>
        <v>100</v>
      </c>
      <c r="DD19" s="134">
        <f t="shared" si="33"/>
        <v>100</v>
      </c>
      <c r="DE19" s="134">
        <f t="shared" si="33"/>
        <v>100</v>
      </c>
      <c r="DF19" s="134">
        <f t="shared" si="33"/>
        <v>100</v>
      </c>
      <c r="DG19" s="134">
        <f t="shared" si="33"/>
        <v>100</v>
      </c>
      <c r="DH19" s="134">
        <f t="shared" si="33"/>
        <v>100</v>
      </c>
      <c r="DI19" s="134">
        <f t="shared" si="33"/>
        <v>100</v>
      </c>
      <c r="DJ19" s="134">
        <f t="shared" si="33"/>
        <v>100</v>
      </c>
      <c r="DK19" s="134">
        <f t="shared" si="33"/>
        <v>100</v>
      </c>
      <c r="DL19" s="134">
        <f t="shared" si="33"/>
        <v>100</v>
      </c>
      <c r="DM19" s="134">
        <f t="shared" si="33"/>
        <v>100</v>
      </c>
      <c r="DN19" s="134">
        <f t="shared" si="33"/>
        <v>100</v>
      </c>
      <c r="DO19" s="134">
        <f t="shared" si="33"/>
        <v>100</v>
      </c>
      <c r="DP19" s="134">
        <f t="shared" si="33"/>
        <v>100</v>
      </c>
      <c r="DQ19" s="134">
        <f t="shared" si="33"/>
        <v>100</v>
      </c>
      <c r="DR19" s="134">
        <f t="shared" si="33"/>
        <v>100</v>
      </c>
      <c r="DS19" s="134">
        <f t="shared" si="33"/>
        <v>100</v>
      </c>
      <c r="DT19" s="134">
        <f t="shared" si="33"/>
        <v>100</v>
      </c>
      <c r="DU19" s="134">
        <f t="shared" si="33"/>
        <v>100</v>
      </c>
      <c r="DV19" s="134">
        <f t="shared" si="33"/>
        <v>100</v>
      </c>
      <c r="DW19" s="134">
        <f t="shared" si="33"/>
        <v>100</v>
      </c>
      <c r="DX19" s="134">
        <f t="shared" si="33"/>
        <v>100</v>
      </c>
      <c r="DY19" s="134">
        <f t="shared" si="33"/>
        <v>100</v>
      </c>
      <c r="DZ19" s="134">
        <f t="shared" si="33"/>
        <v>100</v>
      </c>
      <c r="EA19" s="134">
        <f t="shared" si="33"/>
        <v>100</v>
      </c>
      <c r="EB19" s="134">
        <f t="shared" si="33"/>
        <v>100</v>
      </c>
      <c r="EC19" s="134">
        <f t="shared" si="33"/>
        <v>100</v>
      </c>
      <c r="ED19" s="134">
        <f t="shared" si="33"/>
        <v>100</v>
      </c>
      <c r="EE19" s="134">
        <f t="shared" si="33"/>
        <v>100</v>
      </c>
      <c r="EF19" s="134">
        <f t="shared" si="33"/>
        <v>100</v>
      </c>
      <c r="EG19" s="134">
        <f t="shared" si="33"/>
        <v>100</v>
      </c>
      <c r="EH19" s="134">
        <f t="shared" si="33"/>
        <v>100</v>
      </c>
      <c r="EI19" s="134">
        <f t="shared" si="33"/>
        <v>100</v>
      </c>
      <c r="EJ19" s="134">
        <f t="shared" si="33"/>
        <v>100</v>
      </c>
      <c r="EK19" s="134">
        <f t="shared" si="33"/>
        <v>100</v>
      </c>
      <c r="EL19" s="134">
        <f t="shared" si="33"/>
        <v>100</v>
      </c>
      <c r="EM19" s="134">
        <f t="shared" si="33"/>
        <v>100</v>
      </c>
      <c r="EN19" s="134">
        <f t="shared" si="33"/>
        <v>100</v>
      </c>
      <c r="EO19" s="134">
        <f t="shared" si="33"/>
        <v>100</v>
      </c>
      <c r="EP19" s="134">
        <f t="shared" si="33"/>
        <v>100</v>
      </c>
      <c r="EQ19" s="134">
        <f t="shared" si="33"/>
        <v>100</v>
      </c>
      <c r="ER19" s="134">
        <f t="shared" si="33"/>
        <v>100</v>
      </c>
      <c r="ES19" s="134">
        <f t="shared" si="33"/>
        <v>100</v>
      </c>
      <c r="ET19" s="134">
        <f t="shared" si="33"/>
        <v>100</v>
      </c>
      <c r="EU19" s="134">
        <f t="shared" si="33"/>
        <v>100</v>
      </c>
      <c r="EV19" s="134">
        <f t="shared" si="33"/>
        <v>100</v>
      </c>
      <c r="EW19" s="134">
        <f t="shared" si="33"/>
        <v>100</v>
      </c>
      <c r="EX19" s="134">
        <f t="shared" si="33"/>
        <v>100</v>
      </c>
      <c r="EY19" s="134">
        <f t="shared" si="33"/>
        <v>100</v>
      </c>
      <c r="EZ19" s="134">
        <f t="shared" si="33"/>
        <v>100</v>
      </c>
      <c r="FA19" s="134">
        <f t="shared" si="33"/>
        <v>100</v>
      </c>
      <c r="FB19" s="134">
        <f t="shared" si="33"/>
        <v>100</v>
      </c>
      <c r="FC19" s="134">
        <f t="shared" si="33"/>
        <v>100</v>
      </c>
      <c r="FD19" s="134">
        <f t="shared" si="33"/>
        <v>100</v>
      </c>
      <c r="FE19" s="134">
        <f aca="true" t="shared" si="34" ref="FE19:HP19">FD19</f>
        <v>100</v>
      </c>
      <c r="FF19" s="134">
        <f t="shared" si="34"/>
        <v>100</v>
      </c>
      <c r="FG19" s="134">
        <f t="shared" si="34"/>
        <v>100</v>
      </c>
      <c r="FH19" s="134">
        <f t="shared" si="34"/>
        <v>100</v>
      </c>
      <c r="FI19" s="134">
        <f t="shared" si="34"/>
        <v>100</v>
      </c>
      <c r="FJ19" s="134">
        <f t="shared" si="34"/>
        <v>100</v>
      </c>
      <c r="FK19" s="134">
        <f t="shared" si="34"/>
        <v>100</v>
      </c>
      <c r="FL19" s="134">
        <f t="shared" si="34"/>
        <v>100</v>
      </c>
      <c r="FM19" s="134">
        <f t="shared" si="34"/>
        <v>100</v>
      </c>
      <c r="FN19" s="134">
        <f t="shared" si="34"/>
        <v>100</v>
      </c>
      <c r="FO19" s="134">
        <f t="shared" si="34"/>
        <v>100</v>
      </c>
      <c r="FP19" s="134">
        <f t="shared" si="34"/>
        <v>100</v>
      </c>
      <c r="FQ19" s="134">
        <f t="shared" si="34"/>
        <v>100</v>
      </c>
      <c r="FR19" s="134">
        <f t="shared" si="34"/>
        <v>100</v>
      </c>
      <c r="FS19" s="134">
        <f t="shared" si="34"/>
        <v>100</v>
      </c>
      <c r="FT19" s="134">
        <f t="shared" si="34"/>
        <v>100</v>
      </c>
      <c r="FU19" s="134">
        <f t="shared" si="34"/>
        <v>100</v>
      </c>
      <c r="FV19" s="134">
        <f t="shared" si="34"/>
        <v>100</v>
      </c>
      <c r="FW19" s="134">
        <f t="shared" si="34"/>
        <v>100</v>
      </c>
      <c r="FX19" s="134">
        <f t="shared" si="34"/>
        <v>100</v>
      </c>
      <c r="FY19" s="134">
        <f t="shared" si="34"/>
        <v>100</v>
      </c>
      <c r="FZ19" s="134">
        <f t="shared" si="34"/>
        <v>100</v>
      </c>
      <c r="GA19" s="134">
        <f t="shared" si="34"/>
        <v>100</v>
      </c>
      <c r="GB19" s="134">
        <f t="shared" si="34"/>
        <v>100</v>
      </c>
      <c r="GC19" s="134">
        <f t="shared" si="34"/>
        <v>100</v>
      </c>
      <c r="GD19" s="134">
        <f t="shared" si="34"/>
        <v>100</v>
      </c>
      <c r="GE19" s="134">
        <f t="shared" si="34"/>
        <v>100</v>
      </c>
      <c r="GF19" s="134">
        <f t="shared" si="34"/>
        <v>100</v>
      </c>
      <c r="GG19" s="134">
        <f t="shared" si="34"/>
        <v>100</v>
      </c>
      <c r="GH19" s="134">
        <f t="shared" si="34"/>
        <v>100</v>
      </c>
      <c r="GI19" s="134">
        <f t="shared" si="34"/>
        <v>100</v>
      </c>
      <c r="GJ19" s="134">
        <f t="shared" si="34"/>
        <v>100</v>
      </c>
      <c r="GK19" s="134">
        <f t="shared" si="34"/>
        <v>100</v>
      </c>
      <c r="GL19" s="134">
        <f t="shared" si="34"/>
        <v>100</v>
      </c>
      <c r="GM19" s="134">
        <f t="shared" si="34"/>
        <v>100</v>
      </c>
      <c r="GN19" s="134">
        <f t="shared" si="34"/>
        <v>100</v>
      </c>
      <c r="GO19" s="134">
        <f t="shared" si="34"/>
        <v>100</v>
      </c>
      <c r="GP19" s="134">
        <f t="shared" si="34"/>
        <v>100</v>
      </c>
      <c r="GQ19" s="134">
        <f t="shared" si="34"/>
        <v>100</v>
      </c>
      <c r="GR19" s="134">
        <f t="shared" si="34"/>
        <v>100</v>
      </c>
      <c r="GS19" s="134">
        <f t="shared" si="34"/>
        <v>100</v>
      </c>
      <c r="GT19" s="134">
        <f t="shared" si="34"/>
        <v>100</v>
      </c>
      <c r="GU19" s="134">
        <f t="shared" si="34"/>
        <v>100</v>
      </c>
      <c r="GV19" s="134">
        <f t="shared" si="34"/>
        <v>100</v>
      </c>
      <c r="GW19" s="134">
        <f t="shared" si="34"/>
        <v>100</v>
      </c>
      <c r="GX19" s="134">
        <f t="shared" si="34"/>
        <v>100</v>
      </c>
      <c r="GY19" s="134">
        <f t="shared" si="34"/>
        <v>100</v>
      </c>
      <c r="GZ19" s="134">
        <f t="shared" si="34"/>
        <v>100</v>
      </c>
      <c r="HA19" s="134">
        <f t="shared" si="34"/>
        <v>100</v>
      </c>
      <c r="HB19" s="134">
        <f t="shared" si="34"/>
        <v>100</v>
      </c>
      <c r="HC19" s="134">
        <f t="shared" si="34"/>
        <v>100</v>
      </c>
      <c r="HD19" s="134">
        <f t="shared" si="34"/>
        <v>100</v>
      </c>
      <c r="HE19" s="134">
        <f t="shared" si="34"/>
        <v>100</v>
      </c>
      <c r="HF19" s="134">
        <f t="shared" si="34"/>
        <v>100</v>
      </c>
      <c r="HG19" s="134">
        <f t="shared" si="34"/>
        <v>100</v>
      </c>
      <c r="HH19" s="134">
        <f t="shared" si="34"/>
        <v>100</v>
      </c>
      <c r="HI19" s="134">
        <f t="shared" si="34"/>
        <v>100</v>
      </c>
      <c r="HJ19" s="134">
        <f t="shared" si="34"/>
        <v>100</v>
      </c>
      <c r="HK19" s="134">
        <f t="shared" si="34"/>
        <v>100</v>
      </c>
      <c r="HL19" s="134">
        <f t="shared" si="34"/>
        <v>100</v>
      </c>
      <c r="HM19" s="134">
        <f t="shared" si="34"/>
        <v>100</v>
      </c>
      <c r="HN19" s="134">
        <f t="shared" si="34"/>
        <v>100</v>
      </c>
      <c r="HO19" s="134">
        <f t="shared" si="34"/>
        <v>100</v>
      </c>
      <c r="HP19" s="134">
        <f t="shared" si="34"/>
        <v>100</v>
      </c>
      <c r="HQ19" s="134">
        <f aca="true" t="shared" si="35" ref="HQ19:IV19">HP19</f>
        <v>100</v>
      </c>
      <c r="HR19" s="134">
        <f t="shared" si="35"/>
        <v>100</v>
      </c>
      <c r="HS19" s="134">
        <f t="shared" si="35"/>
        <v>100</v>
      </c>
      <c r="HT19" s="134">
        <f t="shared" si="35"/>
        <v>100</v>
      </c>
      <c r="HU19" s="134">
        <f t="shared" si="35"/>
        <v>100</v>
      </c>
      <c r="HV19" s="134">
        <f t="shared" si="35"/>
        <v>100</v>
      </c>
      <c r="HW19" s="134">
        <f t="shared" si="35"/>
        <v>100</v>
      </c>
      <c r="HX19" s="134">
        <f t="shared" si="35"/>
        <v>100</v>
      </c>
      <c r="HY19" s="134">
        <f t="shared" si="35"/>
        <v>100</v>
      </c>
      <c r="HZ19" s="134">
        <f t="shared" si="35"/>
        <v>100</v>
      </c>
      <c r="IA19" s="134">
        <f t="shared" si="35"/>
        <v>100</v>
      </c>
      <c r="IB19" s="134">
        <f t="shared" si="35"/>
        <v>100</v>
      </c>
      <c r="IC19" s="134">
        <f t="shared" si="35"/>
        <v>100</v>
      </c>
      <c r="ID19" s="134">
        <f t="shared" si="35"/>
        <v>100</v>
      </c>
      <c r="IE19" s="134">
        <f t="shared" si="35"/>
        <v>100</v>
      </c>
      <c r="IF19" s="134">
        <f t="shared" si="35"/>
        <v>100</v>
      </c>
      <c r="IG19" s="134">
        <f t="shared" si="35"/>
        <v>100</v>
      </c>
      <c r="IH19" s="134">
        <f t="shared" si="35"/>
        <v>100</v>
      </c>
      <c r="II19" s="134">
        <f t="shared" si="35"/>
        <v>100</v>
      </c>
      <c r="IJ19" s="134">
        <f t="shared" si="35"/>
        <v>100</v>
      </c>
      <c r="IK19" s="134">
        <f t="shared" si="35"/>
        <v>100</v>
      </c>
      <c r="IL19" s="134">
        <f t="shared" si="35"/>
        <v>100</v>
      </c>
      <c r="IM19" s="134">
        <f t="shared" si="35"/>
        <v>100</v>
      </c>
      <c r="IN19" s="134">
        <f t="shared" si="35"/>
        <v>100</v>
      </c>
      <c r="IO19" s="134">
        <f t="shared" si="35"/>
        <v>100</v>
      </c>
      <c r="IP19" s="134">
        <f t="shared" si="35"/>
        <v>100</v>
      </c>
      <c r="IQ19" s="134">
        <f t="shared" si="35"/>
        <v>100</v>
      </c>
      <c r="IR19" s="134">
        <f t="shared" si="35"/>
        <v>100</v>
      </c>
      <c r="IS19" s="134">
        <f t="shared" si="35"/>
        <v>100</v>
      </c>
      <c r="IT19" s="134">
        <f t="shared" si="35"/>
        <v>100</v>
      </c>
      <c r="IU19" s="134">
        <f t="shared" si="35"/>
        <v>100</v>
      </c>
      <c r="IV19" s="134">
        <f t="shared" si="35"/>
        <v>100</v>
      </c>
    </row>
    <row r="20" spans="2:256" ht="12.75">
      <c r="B20" s="134" t="s">
        <v>57</v>
      </c>
      <c r="C20" s="134">
        <f>Tables!C8</f>
        <v>1</v>
      </c>
      <c r="D20" s="134">
        <f>C20</f>
        <v>1</v>
      </c>
      <c r="E20" s="134">
        <f aca="true" t="shared" si="36" ref="E20:BP20">D20</f>
        <v>1</v>
      </c>
      <c r="F20" s="134">
        <f t="shared" si="36"/>
        <v>1</v>
      </c>
      <c r="G20" s="134">
        <f t="shared" si="36"/>
        <v>1</v>
      </c>
      <c r="H20" s="134">
        <f t="shared" si="36"/>
        <v>1</v>
      </c>
      <c r="I20" s="134">
        <f t="shared" si="36"/>
        <v>1</v>
      </c>
      <c r="J20" s="134">
        <f t="shared" si="36"/>
        <v>1</v>
      </c>
      <c r="K20" s="134">
        <f t="shared" si="36"/>
        <v>1</v>
      </c>
      <c r="L20" s="134">
        <f t="shared" si="36"/>
        <v>1</v>
      </c>
      <c r="M20" s="134">
        <f t="shared" si="36"/>
        <v>1</v>
      </c>
      <c r="N20" s="134">
        <f t="shared" si="36"/>
        <v>1</v>
      </c>
      <c r="O20" s="134">
        <f t="shared" si="36"/>
        <v>1</v>
      </c>
      <c r="P20" s="134">
        <f t="shared" si="36"/>
        <v>1</v>
      </c>
      <c r="Q20" s="134">
        <f t="shared" si="36"/>
        <v>1</v>
      </c>
      <c r="R20" s="134">
        <f t="shared" si="36"/>
        <v>1</v>
      </c>
      <c r="S20" s="134">
        <f t="shared" si="36"/>
        <v>1</v>
      </c>
      <c r="T20" s="134">
        <f t="shared" si="36"/>
        <v>1</v>
      </c>
      <c r="U20" s="134">
        <f t="shared" si="36"/>
        <v>1</v>
      </c>
      <c r="V20" s="134">
        <f t="shared" si="36"/>
        <v>1</v>
      </c>
      <c r="W20" s="134">
        <f t="shared" si="36"/>
        <v>1</v>
      </c>
      <c r="X20" s="134">
        <f t="shared" si="36"/>
        <v>1</v>
      </c>
      <c r="Y20" s="134">
        <f t="shared" si="36"/>
        <v>1</v>
      </c>
      <c r="Z20" s="134">
        <f t="shared" si="36"/>
        <v>1</v>
      </c>
      <c r="AA20" s="134">
        <f t="shared" si="36"/>
        <v>1</v>
      </c>
      <c r="AB20" s="134">
        <f t="shared" si="36"/>
        <v>1</v>
      </c>
      <c r="AC20" s="134">
        <f t="shared" si="36"/>
        <v>1</v>
      </c>
      <c r="AD20" s="134">
        <f t="shared" si="36"/>
        <v>1</v>
      </c>
      <c r="AE20" s="134">
        <f t="shared" si="36"/>
        <v>1</v>
      </c>
      <c r="AF20" s="134">
        <f t="shared" si="36"/>
        <v>1</v>
      </c>
      <c r="AG20" s="134">
        <f t="shared" si="36"/>
        <v>1</v>
      </c>
      <c r="AH20" s="134">
        <f t="shared" si="36"/>
        <v>1</v>
      </c>
      <c r="AI20" s="134">
        <f t="shared" si="36"/>
        <v>1</v>
      </c>
      <c r="AJ20" s="134">
        <f t="shared" si="36"/>
        <v>1</v>
      </c>
      <c r="AK20" s="134">
        <f t="shared" si="36"/>
        <v>1</v>
      </c>
      <c r="AL20" s="134">
        <f t="shared" si="36"/>
        <v>1</v>
      </c>
      <c r="AM20" s="134">
        <f t="shared" si="36"/>
        <v>1</v>
      </c>
      <c r="AN20" s="134">
        <f t="shared" si="36"/>
        <v>1</v>
      </c>
      <c r="AO20" s="134">
        <f t="shared" si="36"/>
        <v>1</v>
      </c>
      <c r="AP20" s="134">
        <f t="shared" si="36"/>
        <v>1</v>
      </c>
      <c r="AQ20" s="134">
        <f t="shared" si="36"/>
        <v>1</v>
      </c>
      <c r="AR20" s="134">
        <f t="shared" si="36"/>
        <v>1</v>
      </c>
      <c r="AS20" s="134">
        <f t="shared" si="36"/>
        <v>1</v>
      </c>
      <c r="AT20" s="134">
        <f t="shared" si="36"/>
        <v>1</v>
      </c>
      <c r="AU20" s="134">
        <f t="shared" si="36"/>
        <v>1</v>
      </c>
      <c r="AV20" s="134">
        <f t="shared" si="36"/>
        <v>1</v>
      </c>
      <c r="AW20" s="134">
        <f t="shared" si="36"/>
        <v>1</v>
      </c>
      <c r="AX20" s="134">
        <f t="shared" si="36"/>
        <v>1</v>
      </c>
      <c r="AY20" s="134">
        <f t="shared" si="36"/>
        <v>1</v>
      </c>
      <c r="AZ20" s="134">
        <f t="shared" si="36"/>
        <v>1</v>
      </c>
      <c r="BA20" s="134">
        <f t="shared" si="36"/>
        <v>1</v>
      </c>
      <c r="BB20" s="134">
        <f t="shared" si="36"/>
        <v>1</v>
      </c>
      <c r="BC20" s="134">
        <f t="shared" si="36"/>
        <v>1</v>
      </c>
      <c r="BD20" s="134">
        <f t="shared" si="36"/>
        <v>1</v>
      </c>
      <c r="BE20" s="134">
        <f t="shared" si="36"/>
        <v>1</v>
      </c>
      <c r="BF20" s="134">
        <f t="shared" si="36"/>
        <v>1</v>
      </c>
      <c r="BG20" s="134">
        <f t="shared" si="36"/>
        <v>1</v>
      </c>
      <c r="BH20" s="134">
        <f t="shared" si="36"/>
        <v>1</v>
      </c>
      <c r="BI20" s="134">
        <f t="shared" si="36"/>
        <v>1</v>
      </c>
      <c r="BJ20" s="134">
        <f t="shared" si="36"/>
        <v>1</v>
      </c>
      <c r="BK20" s="134">
        <f t="shared" si="36"/>
        <v>1</v>
      </c>
      <c r="BL20" s="134">
        <f t="shared" si="36"/>
        <v>1</v>
      </c>
      <c r="BM20" s="134">
        <f t="shared" si="36"/>
        <v>1</v>
      </c>
      <c r="BN20" s="134">
        <f t="shared" si="36"/>
        <v>1</v>
      </c>
      <c r="BO20" s="134">
        <f t="shared" si="36"/>
        <v>1</v>
      </c>
      <c r="BP20" s="134">
        <f t="shared" si="36"/>
        <v>1</v>
      </c>
      <c r="BQ20" s="134">
        <f aca="true" t="shared" si="37" ref="BQ20:EB20">BP20</f>
        <v>1</v>
      </c>
      <c r="BR20" s="134">
        <f t="shared" si="37"/>
        <v>1</v>
      </c>
      <c r="BS20" s="134">
        <f t="shared" si="37"/>
        <v>1</v>
      </c>
      <c r="BT20" s="134">
        <f t="shared" si="37"/>
        <v>1</v>
      </c>
      <c r="BU20" s="134">
        <f t="shared" si="37"/>
        <v>1</v>
      </c>
      <c r="BV20" s="134">
        <f t="shared" si="37"/>
        <v>1</v>
      </c>
      <c r="BW20" s="134">
        <f t="shared" si="37"/>
        <v>1</v>
      </c>
      <c r="BX20" s="134">
        <f t="shared" si="37"/>
        <v>1</v>
      </c>
      <c r="BY20" s="134">
        <f t="shared" si="37"/>
        <v>1</v>
      </c>
      <c r="BZ20" s="134">
        <f t="shared" si="37"/>
        <v>1</v>
      </c>
      <c r="CA20" s="134">
        <f t="shared" si="37"/>
        <v>1</v>
      </c>
      <c r="CB20" s="134">
        <f t="shared" si="37"/>
        <v>1</v>
      </c>
      <c r="CC20" s="134">
        <f t="shared" si="37"/>
        <v>1</v>
      </c>
      <c r="CD20" s="134">
        <f t="shared" si="37"/>
        <v>1</v>
      </c>
      <c r="CE20" s="134">
        <f t="shared" si="37"/>
        <v>1</v>
      </c>
      <c r="CF20" s="134">
        <f t="shared" si="37"/>
        <v>1</v>
      </c>
      <c r="CG20" s="134">
        <f t="shared" si="37"/>
        <v>1</v>
      </c>
      <c r="CH20" s="134">
        <f t="shared" si="37"/>
        <v>1</v>
      </c>
      <c r="CI20" s="134">
        <f t="shared" si="37"/>
        <v>1</v>
      </c>
      <c r="CJ20" s="134">
        <f t="shared" si="37"/>
        <v>1</v>
      </c>
      <c r="CK20" s="134">
        <f t="shared" si="37"/>
        <v>1</v>
      </c>
      <c r="CL20" s="134">
        <f t="shared" si="37"/>
        <v>1</v>
      </c>
      <c r="CM20" s="134">
        <f t="shared" si="37"/>
        <v>1</v>
      </c>
      <c r="CN20" s="134">
        <f t="shared" si="37"/>
        <v>1</v>
      </c>
      <c r="CO20" s="134">
        <f t="shared" si="37"/>
        <v>1</v>
      </c>
      <c r="CP20" s="134">
        <f t="shared" si="37"/>
        <v>1</v>
      </c>
      <c r="CQ20" s="134">
        <f t="shared" si="37"/>
        <v>1</v>
      </c>
      <c r="CR20" s="134">
        <f t="shared" si="37"/>
        <v>1</v>
      </c>
      <c r="CS20" s="134">
        <f t="shared" si="37"/>
        <v>1</v>
      </c>
      <c r="CT20" s="134">
        <f t="shared" si="37"/>
        <v>1</v>
      </c>
      <c r="CU20" s="134">
        <f t="shared" si="37"/>
        <v>1</v>
      </c>
      <c r="CV20" s="134">
        <f t="shared" si="37"/>
        <v>1</v>
      </c>
      <c r="CW20" s="134">
        <f t="shared" si="37"/>
        <v>1</v>
      </c>
      <c r="CX20" s="134">
        <f t="shared" si="37"/>
        <v>1</v>
      </c>
      <c r="CY20" s="134">
        <f t="shared" si="37"/>
        <v>1</v>
      </c>
      <c r="CZ20" s="134">
        <f t="shared" si="37"/>
        <v>1</v>
      </c>
      <c r="DA20" s="134">
        <f t="shared" si="37"/>
        <v>1</v>
      </c>
      <c r="DB20" s="134">
        <f t="shared" si="37"/>
        <v>1</v>
      </c>
      <c r="DC20" s="134">
        <f t="shared" si="37"/>
        <v>1</v>
      </c>
      <c r="DD20" s="134">
        <f t="shared" si="37"/>
        <v>1</v>
      </c>
      <c r="DE20" s="134">
        <f t="shared" si="37"/>
        <v>1</v>
      </c>
      <c r="DF20" s="134">
        <f t="shared" si="37"/>
        <v>1</v>
      </c>
      <c r="DG20" s="134">
        <f t="shared" si="37"/>
        <v>1</v>
      </c>
      <c r="DH20" s="134">
        <f t="shared" si="37"/>
        <v>1</v>
      </c>
      <c r="DI20" s="134">
        <f t="shared" si="37"/>
        <v>1</v>
      </c>
      <c r="DJ20" s="134">
        <f t="shared" si="37"/>
        <v>1</v>
      </c>
      <c r="DK20" s="134">
        <f t="shared" si="37"/>
        <v>1</v>
      </c>
      <c r="DL20" s="134">
        <f t="shared" si="37"/>
        <v>1</v>
      </c>
      <c r="DM20" s="134">
        <f t="shared" si="37"/>
        <v>1</v>
      </c>
      <c r="DN20" s="134">
        <f t="shared" si="37"/>
        <v>1</v>
      </c>
      <c r="DO20" s="134">
        <f t="shared" si="37"/>
        <v>1</v>
      </c>
      <c r="DP20" s="134">
        <f t="shared" si="37"/>
        <v>1</v>
      </c>
      <c r="DQ20" s="134">
        <f t="shared" si="37"/>
        <v>1</v>
      </c>
      <c r="DR20" s="134">
        <f t="shared" si="37"/>
        <v>1</v>
      </c>
      <c r="DS20" s="134">
        <f t="shared" si="37"/>
        <v>1</v>
      </c>
      <c r="DT20" s="134">
        <f t="shared" si="37"/>
        <v>1</v>
      </c>
      <c r="DU20" s="134">
        <f t="shared" si="37"/>
        <v>1</v>
      </c>
      <c r="DV20" s="134">
        <f t="shared" si="37"/>
        <v>1</v>
      </c>
      <c r="DW20" s="134">
        <f t="shared" si="37"/>
        <v>1</v>
      </c>
      <c r="DX20" s="134">
        <f t="shared" si="37"/>
        <v>1</v>
      </c>
      <c r="DY20" s="134">
        <f t="shared" si="37"/>
        <v>1</v>
      </c>
      <c r="DZ20" s="134">
        <f t="shared" si="37"/>
        <v>1</v>
      </c>
      <c r="EA20" s="134">
        <f t="shared" si="37"/>
        <v>1</v>
      </c>
      <c r="EB20" s="134">
        <f t="shared" si="37"/>
        <v>1</v>
      </c>
      <c r="EC20" s="134">
        <f aca="true" t="shared" si="38" ref="EC20:GN20">EB20</f>
        <v>1</v>
      </c>
      <c r="ED20" s="134">
        <f t="shared" si="38"/>
        <v>1</v>
      </c>
      <c r="EE20" s="134">
        <f t="shared" si="38"/>
        <v>1</v>
      </c>
      <c r="EF20" s="134">
        <f t="shared" si="38"/>
        <v>1</v>
      </c>
      <c r="EG20" s="134">
        <f t="shared" si="38"/>
        <v>1</v>
      </c>
      <c r="EH20" s="134">
        <f t="shared" si="38"/>
        <v>1</v>
      </c>
      <c r="EI20" s="134">
        <f t="shared" si="38"/>
        <v>1</v>
      </c>
      <c r="EJ20" s="134">
        <f t="shared" si="38"/>
        <v>1</v>
      </c>
      <c r="EK20" s="134">
        <f t="shared" si="38"/>
        <v>1</v>
      </c>
      <c r="EL20" s="134">
        <f t="shared" si="38"/>
        <v>1</v>
      </c>
      <c r="EM20" s="134">
        <f t="shared" si="38"/>
        <v>1</v>
      </c>
      <c r="EN20" s="134">
        <f t="shared" si="38"/>
        <v>1</v>
      </c>
      <c r="EO20" s="134">
        <f t="shared" si="38"/>
        <v>1</v>
      </c>
      <c r="EP20" s="134">
        <f t="shared" si="38"/>
        <v>1</v>
      </c>
      <c r="EQ20" s="134">
        <f t="shared" si="38"/>
        <v>1</v>
      </c>
      <c r="ER20" s="134">
        <f t="shared" si="38"/>
        <v>1</v>
      </c>
      <c r="ES20" s="134">
        <f t="shared" si="38"/>
        <v>1</v>
      </c>
      <c r="ET20" s="134">
        <f t="shared" si="38"/>
        <v>1</v>
      </c>
      <c r="EU20" s="134">
        <f t="shared" si="38"/>
        <v>1</v>
      </c>
      <c r="EV20" s="134">
        <f t="shared" si="38"/>
        <v>1</v>
      </c>
      <c r="EW20" s="134">
        <f t="shared" si="38"/>
        <v>1</v>
      </c>
      <c r="EX20" s="134">
        <f t="shared" si="38"/>
        <v>1</v>
      </c>
      <c r="EY20" s="134">
        <f t="shared" si="38"/>
        <v>1</v>
      </c>
      <c r="EZ20" s="134">
        <f t="shared" si="38"/>
        <v>1</v>
      </c>
      <c r="FA20" s="134">
        <f t="shared" si="38"/>
        <v>1</v>
      </c>
      <c r="FB20" s="134">
        <f t="shared" si="38"/>
        <v>1</v>
      </c>
      <c r="FC20" s="134">
        <f t="shared" si="38"/>
        <v>1</v>
      </c>
      <c r="FD20" s="134">
        <f t="shared" si="38"/>
        <v>1</v>
      </c>
      <c r="FE20" s="134">
        <f t="shared" si="38"/>
        <v>1</v>
      </c>
      <c r="FF20" s="134">
        <f t="shared" si="38"/>
        <v>1</v>
      </c>
      <c r="FG20" s="134">
        <f t="shared" si="38"/>
        <v>1</v>
      </c>
      <c r="FH20" s="134">
        <f t="shared" si="38"/>
        <v>1</v>
      </c>
      <c r="FI20" s="134">
        <f t="shared" si="38"/>
        <v>1</v>
      </c>
      <c r="FJ20" s="134">
        <f t="shared" si="38"/>
        <v>1</v>
      </c>
      <c r="FK20" s="134">
        <f t="shared" si="38"/>
        <v>1</v>
      </c>
      <c r="FL20" s="134">
        <f t="shared" si="38"/>
        <v>1</v>
      </c>
      <c r="FM20" s="134">
        <f t="shared" si="38"/>
        <v>1</v>
      </c>
      <c r="FN20" s="134">
        <f t="shared" si="38"/>
        <v>1</v>
      </c>
      <c r="FO20" s="134">
        <f t="shared" si="38"/>
        <v>1</v>
      </c>
      <c r="FP20" s="134">
        <f t="shared" si="38"/>
        <v>1</v>
      </c>
      <c r="FQ20" s="134">
        <f t="shared" si="38"/>
        <v>1</v>
      </c>
      <c r="FR20" s="134">
        <f t="shared" si="38"/>
        <v>1</v>
      </c>
      <c r="FS20" s="134">
        <f t="shared" si="38"/>
        <v>1</v>
      </c>
      <c r="FT20" s="134">
        <f t="shared" si="38"/>
        <v>1</v>
      </c>
      <c r="FU20" s="134">
        <f t="shared" si="38"/>
        <v>1</v>
      </c>
      <c r="FV20" s="134">
        <f t="shared" si="38"/>
        <v>1</v>
      </c>
      <c r="FW20" s="134">
        <f t="shared" si="38"/>
        <v>1</v>
      </c>
      <c r="FX20" s="134">
        <f t="shared" si="38"/>
        <v>1</v>
      </c>
      <c r="FY20" s="134">
        <f t="shared" si="38"/>
        <v>1</v>
      </c>
      <c r="FZ20" s="134">
        <f t="shared" si="38"/>
        <v>1</v>
      </c>
      <c r="GA20" s="134">
        <f t="shared" si="38"/>
        <v>1</v>
      </c>
      <c r="GB20" s="134">
        <f t="shared" si="38"/>
        <v>1</v>
      </c>
      <c r="GC20" s="134">
        <f t="shared" si="38"/>
        <v>1</v>
      </c>
      <c r="GD20" s="134">
        <f t="shared" si="38"/>
        <v>1</v>
      </c>
      <c r="GE20" s="134">
        <f t="shared" si="38"/>
        <v>1</v>
      </c>
      <c r="GF20" s="134">
        <f t="shared" si="38"/>
        <v>1</v>
      </c>
      <c r="GG20" s="134">
        <f t="shared" si="38"/>
        <v>1</v>
      </c>
      <c r="GH20" s="134">
        <f t="shared" si="38"/>
        <v>1</v>
      </c>
      <c r="GI20" s="134">
        <f t="shared" si="38"/>
        <v>1</v>
      </c>
      <c r="GJ20" s="134">
        <f t="shared" si="38"/>
        <v>1</v>
      </c>
      <c r="GK20" s="134">
        <f t="shared" si="38"/>
        <v>1</v>
      </c>
      <c r="GL20" s="134">
        <f t="shared" si="38"/>
        <v>1</v>
      </c>
      <c r="GM20" s="134">
        <f t="shared" si="38"/>
        <v>1</v>
      </c>
      <c r="GN20" s="134">
        <f t="shared" si="38"/>
        <v>1</v>
      </c>
      <c r="GO20" s="134">
        <f aca="true" t="shared" si="39" ref="GO20:IV20">GN20</f>
        <v>1</v>
      </c>
      <c r="GP20" s="134">
        <f t="shared" si="39"/>
        <v>1</v>
      </c>
      <c r="GQ20" s="134">
        <f t="shared" si="39"/>
        <v>1</v>
      </c>
      <c r="GR20" s="134">
        <f t="shared" si="39"/>
        <v>1</v>
      </c>
      <c r="GS20" s="134">
        <f t="shared" si="39"/>
        <v>1</v>
      </c>
      <c r="GT20" s="134">
        <f t="shared" si="39"/>
        <v>1</v>
      </c>
      <c r="GU20" s="134">
        <f t="shared" si="39"/>
        <v>1</v>
      </c>
      <c r="GV20" s="134">
        <f t="shared" si="39"/>
        <v>1</v>
      </c>
      <c r="GW20" s="134">
        <f t="shared" si="39"/>
        <v>1</v>
      </c>
      <c r="GX20" s="134">
        <f t="shared" si="39"/>
        <v>1</v>
      </c>
      <c r="GY20" s="134">
        <f t="shared" si="39"/>
        <v>1</v>
      </c>
      <c r="GZ20" s="134">
        <f t="shared" si="39"/>
        <v>1</v>
      </c>
      <c r="HA20" s="134">
        <f t="shared" si="39"/>
        <v>1</v>
      </c>
      <c r="HB20" s="134">
        <f t="shared" si="39"/>
        <v>1</v>
      </c>
      <c r="HC20" s="134">
        <f t="shared" si="39"/>
        <v>1</v>
      </c>
      <c r="HD20" s="134">
        <f t="shared" si="39"/>
        <v>1</v>
      </c>
      <c r="HE20" s="134">
        <f t="shared" si="39"/>
        <v>1</v>
      </c>
      <c r="HF20" s="134">
        <f t="shared" si="39"/>
        <v>1</v>
      </c>
      <c r="HG20" s="134">
        <f t="shared" si="39"/>
        <v>1</v>
      </c>
      <c r="HH20" s="134">
        <f t="shared" si="39"/>
        <v>1</v>
      </c>
      <c r="HI20" s="134">
        <f t="shared" si="39"/>
        <v>1</v>
      </c>
      <c r="HJ20" s="134">
        <f t="shared" si="39"/>
        <v>1</v>
      </c>
      <c r="HK20" s="134">
        <f t="shared" si="39"/>
        <v>1</v>
      </c>
      <c r="HL20" s="134">
        <f t="shared" si="39"/>
        <v>1</v>
      </c>
      <c r="HM20" s="134">
        <f t="shared" si="39"/>
        <v>1</v>
      </c>
      <c r="HN20" s="134">
        <f t="shared" si="39"/>
        <v>1</v>
      </c>
      <c r="HO20" s="134">
        <f t="shared" si="39"/>
        <v>1</v>
      </c>
      <c r="HP20" s="134">
        <f t="shared" si="39"/>
        <v>1</v>
      </c>
      <c r="HQ20" s="134">
        <f t="shared" si="39"/>
        <v>1</v>
      </c>
      <c r="HR20" s="134">
        <f t="shared" si="39"/>
        <v>1</v>
      </c>
      <c r="HS20" s="134">
        <f t="shared" si="39"/>
        <v>1</v>
      </c>
      <c r="HT20" s="134">
        <f t="shared" si="39"/>
        <v>1</v>
      </c>
      <c r="HU20" s="134">
        <f t="shared" si="39"/>
        <v>1</v>
      </c>
      <c r="HV20" s="134">
        <f t="shared" si="39"/>
        <v>1</v>
      </c>
      <c r="HW20" s="134">
        <f t="shared" si="39"/>
        <v>1</v>
      </c>
      <c r="HX20" s="134">
        <f t="shared" si="39"/>
        <v>1</v>
      </c>
      <c r="HY20" s="134">
        <f t="shared" si="39"/>
        <v>1</v>
      </c>
      <c r="HZ20" s="134">
        <f t="shared" si="39"/>
        <v>1</v>
      </c>
      <c r="IA20" s="134">
        <f t="shared" si="39"/>
        <v>1</v>
      </c>
      <c r="IB20" s="134">
        <f t="shared" si="39"/>
        <v>1</v>
      </c>
      <c r="IC20" s="134">
        <f t="shared" si="39"/>
        <v>1</v>
      </c>
      <c r="ID20" s="134">
        <f t="shared" si="39"/>
        <v>1</v>
      </c>
      <c r="IE20" s="134">
        <f t="shared" si="39"/>
        <v>1</v>
      </c>
      <c r="IF20" s="134">
        <f t="shared" si="39"/>
        <v>1</v>
      </c>
      <c r="IG20" s="134">
        <f t="shared" si="39"/>
        <v>1</v>
      </c>
      <c r="IH20" s="134">
        <f t="shared" si="39"/>
        <v>1</v>
      </c>
      <c r="II20" s="134">
        <f t="shared" si="39"/>
        <v>1</v>
      </c>
      <c r="IJ20" s="134">
        <f t="shared" si="39"/>
        <v>1</v>
      </c>
      <c r="IK20" s="134">
        <f t="shared" si="39"/>
        <v>1</v>
      </c>
      <c r="IL20" s="134">
        <f t="shared" si="39"/>
        <v>1</v>
      </c>
      <c r="IM20" s="134">
        <f t="shared" si="39"/>
        <v>1</v>
      </c>
      <c r="IN20" s="134">
        <f t="shared" si="39"/>
        <v>1</v>
      </c>
      <c r="IO20" s="134">
        <f t="shared" si="39"/>
        <v>1</v>
      </c>
      <c r="IP20" s="134">
        <f t="shared" si="39"/>
        <v>1</v>
      </c>
      <c r="IQ20" s="134">
        <f t="shared" si="39"/>
        <v>1</v>
      </c>
      <c r="IR20" s="134">
        <f t="shared" si="39"/>
        <v>1</v>
      </c>
      <c r="IS20" s="134">
        <f t="shared" si="39"/>
        <v>1</v>
      </c>
      <c r="IT20" s="134">
        <f t="shared" si="39"/>
        <v>1</v>
      </c>
      <c r="IU20" s="134">
        <f t="shared" si="39"/>
        <v>1</v>
      </c>
      <c r="IV20" s="134">
        <f t="shared" si="39"/>
        <v>1</v>
      </c>
    </row>
    <row r="22" spans="2:256" ht="12.75">
      <c r="B22" s="134" t="s">
        <v>72</v>
      </c>
      <c r="C22" s="136">
        <f>Main!F8</f>
        <v>2.1866845814996947</v>
      </c>
      <c r="D22" s="136">
        <f>C22</f>
        <v>2.1866845814996947</v>
      </c>
      <c r="E22" s="136">
        <f aca="true" t="shared" si="40" ref="E22:BP23">D22</f>
        <v>2.1866845814996947</v>
      </c>
      <c r="F22" s="136">
        <f t="shared" si="40"/>
        <v>2.1866845814996947</v>
      </c>
      <c r="G22" s="136">
        <f t="shared" si="40"/>
        <v>2.1866845814996947</v>
      </c>
      <c r="H22" s="136">
        <f t="shared" si="40"/>
        <v>2.1866845814996947</v>
      </c>
      <c r="I22" s="136">
        <f t="shared" si="40"/>
        <v>2.1866845814996947</v>
      </c>
      <c r="J22" s="136">
        <f t="shared" si="40"/>
        <v>2.1866845814996947</v>
      </c>
      <c r="K22" s="136">
        <f t="shared" si="40"/>
        <v>2.1866845814996947</v>
      </c>
      <c r="L22" s="136">
        <f t="shared" si="40"/>
        <v>2.1866845814996947</v>
      </c>
      <c r="M22" s="136">
        <f t="shared" si="40"/>
        <v>2.1866845814996947</v>
      </c>
      <c r="N22" s="136">
        <f t="shared" si="40"/>
        <v>2.1866845814996947</v>
      </c>
      <c r="O22" s="136">
        <f t="shared" si="40"/>
        <v>2.1866845814996947</v>
      </c>
      <c r="P22" s="136">
        <f t="shared" si="40"/>
        <v>2.1866845814996947</v>
      </c>
      <c r="Q22" s="136">
        <f t="shared" si="40"/>
        <v>2.1866845814996947</v>
      </c>
      <c r="R22" s="136">
        <f t="shared" si="40"/>
        <v>2.1866845814996947</v>
      </c>
      <c r="S22" s="136">
        <f t="shared" si="40"/>
        <v>2.1866845814996947</v>
      </c>
      <c r="T22" s="136">
        <f t="shared" si="40"/>
        <v>2.1866845814996947</v>
      </c>
      <c r="U22" s="136">
        <f t="shared" si="40"/>
        <v>2.1866845814996947</v>
      </c>
      <c r="V22" s="136">
        <f t="shared" si="40"/>
        <v>2.1866845814996947</v>
      </c>
      <c r="W22" s="136">
        <f t="shared" si="40"/>
        <v>2.1866845814996947</v>
      </c>
      <c r="X22" s="136">
        <f t="shared" si="40"/>
        <v>2.1866845814996947</v>
      </c>
      <c r="Y22" s="136">
        <f t="shared" si="40"/>
        <v>2.1866845814996947</v>
      </c>
      <c r="Z22" s="136">
        <f t="shared" si="40"/>
        <v>2.1866845814996947</v>
      </c>
      <c r="AA22" s="136">
        <f t="shared" si="40"/>
        <v>2.1866845814996947</v>
      </c>
      <c r="AB22" s="136">
        <f t="shared" si="40"/>
        <v>2.1866845814996947</v>
      </c>
      <c r="AC22" s="136">
        <f t="shared" si="40"/>
        <v>2.1866845814996947</v>
      </c>
      <c r="AD22" s="136">
        <f t="shared" si="40"/>
        <v>2.1866845814996947</v>
      </c>
      <c r="AE22" s="136">
        <f t="shared" si="40"/>
        <v>2.1866845814996947</v>
      </c>
      <c r="AF22" s="136">
        <f t="shared" si="40"/>
        <v>2.1866845814996947</v>
      </c>
      <c r="AG22" s="136">
        <f t="shared" si="40"/>
        <v>2.1866845814996947</v>
      </c>
      <c r="AH22" s="136">
        <f t="shared" si="40"/>
        <v>2.1866845814996947</v>
      </c>
      <c r="AI22" s="136">
        <f t="shared" si="40"/>
        <v>2.1866845814996947</v>
      </c>
      <c r="AJ22" s="136">
        <f t="shared" si="40"/>
        <v>2.1866845814996947</v>
      </c>
      <c r="AK22" s="136">
        <f t="shared" si="40"/>
        <v>2.1866845814996947</v>
      </c>
      <c r="AL22" s="136">
        <f t="shared" si="40"/>
        <v>2.1866845814996947</v>
      </c>
      <c r="AM22" s="136">
        <f t="shared" si="40"/>
        <v>2.1866845814996947</v>
      </c>
      <c r="AN22" s="136">
        <f t="shared" si="40"/>
        <v>2.1866845814996947</v>
      </c>
      <c r="AO22" s="136">
        <f t="shared" si="40"/>
        <v>2.1866845814996947</v>
      </c>
      <c r="AP22" s="136">
        <f t="shared" si="40"/>
        <v>2.1866845814996947</v>
      </c>
      <c r="AQ22" s="136">
        <f t="shared" si="40"/>
        <v>2.1866845814996947</v>
      </c>
      <c r="AR22" s="136">
        <f t="shared" si="40"/>
        <v>2.1866845814996947</v>
      </c>
      <c r="AS22" s="136">
        <f t="shared" si="40"/>
        <v>2.1866845814996947</v>
      </c>
      <c r="AT22" s="136">
        <f t="shared" si="40"/>
        <v>2.1866845814996947</v>
      </c>
      <c r="AU22" s="136">
        <f t="shared" si="40"/>
        <v>2.1866845814996947</v>
      </c>
      <c r="AV22" s="136">
        <f t="shared" si="40"/>
        <v>2.1866845814996947</v>
      </c>
      <c r="AW22" s="136">
        <f t="shared" si="40"/>
        <v>2.1866845814996947</v>
      </c>
      <c r="AX22" s="136">
        <f t="shared" si="40"/>
        <v>2.1866845814996947</v>
      </c>
      <c r="AY22" s="136">
        <f t="shared" si="40"/>
        <v>2.1866845814996947</v>
      </c>
      <c r="AZ22" s="136">
        <f t="shared" si="40"/>
        <v>2.1866845814996947</v>
      </c>
      <c r="BA22" s="136">
        <f t="shared" si="40"/>
        <v>2.1866845814996947</v>
      </c>
      <c r="BB22" s="136">
        <f t="shared" si="40"/>
        <v>2.1866845814996947</v>
      </c>
      <c r="BC22" s="136">
        <f t="shared" si="40"/>
        <v>2.1866845814996947</v>
      </c>
      <c r="BD22" s="136">
        <f t="shared" si="40"/>
        <v>2.1866845814996947</v>
      </c>
      <c r="BE22" s="136">
        <f t="shared" si="40"/>
        <v>2.1866845814996947</v>
      </c>
      <c r="BF22" s="136">
        <f t="shared" si="40"/>
        <v>2.1866845814996947</v>
      </c>
      <c r="BG22" s="136">
        <f t="shared" si="40"/>
        <v>2.1866845814996947</v>
      </c>
      <c r="BH22" s="136">
        <f t="shared" si="40"/>
        <v>2.1866845814996947</v>
      </c>
      <c r="BI22" s="136">
        <f t="shared" si="40"/>
        <v>2.1866845814996947</v>
      </c>
      <c r="BJ22" s="136">
        <f t="shared" si="40"/>
        <v>2.1866845814996947</v>
      </c>
      <c r="BK22" s="136">
        <f t="shared" si="40"/>
        <v>2.1866845814996947</v>
      </c>
      <c r="BL22" s="136">
        <f t="shared" si="40"/>
        <v>2.1866845814996947</v>
      </c>
      <c r="BM22" s="136">
        <f t="shared" si="40"/>
        <v>2.1866845814996947</v>
      </c>
      <c r="BN22" s="136">
        <f t="shared" si="40"/>
        <v>2.1866845814996947</v>
      </c>
      <c r="BO22" s="136">
        <f t="shared" si="40"/>
        <v>2.1866845814996947</v>
      </c>
      <c r="BP22" s="136">
        <f t="shared" si="40"/>
        <v>2.1866845814996947</v>
      </c>
      <c r="BQ22" s="136">
        <f aca="true" t="shared" si="41" ref="BQ22:EB23">BP22</f>
        <v>2.1866845814996947</v>
      </c>
      <c r="BR22" s="136">
        <f t="shared" si="41"/>
        <v>2.1866845814996947</v>
      </c>
      <c r="BS22" s="136">
        <f t="shared" si="41"/>
        <v>2.1866845814996947</v>
      </c>
      <c r="BT22" s="136">
        <f t="shared" si="41"/>
        <v>2.1866845814996947</v>
      </c>
      <c r="BU22" s="136">
        <f t="shared" si="41"/>
        <v>2.1866845814996947</v>
      </c>
      <c r="BV22" s="136">
        <f t="shared" si="41"/>
        <v>2.1866845814996947</v>
      </c>
      <c r="BW22" s="136">
        <f t="shared" si="41"/>
        <v>2.1866845814996947</v>
      </c>
      <c r="BX22" s="136">
        <f t="shared" si="41"/>
        <v>2.1866845814996947</v>
      </c>
      <c r="BY22" s="136">
        <f t="shared" si="41"/>
        <v>2.1866845814996947</v>
      </c>
      <c r="BZ22" s="136">
        <f t="shared" si="41"/>
        <v>2.1866845814996947</v>
      </c>
      <c r="CA22" s="136">
        <f t="shared" si="41"/>
        <v>2.1866845814996947</v>
      </c>
      <c r="CB22" s="136">
        <f t="shared" si="41"/>
        <v>2.1866845814996947</v>
      </c>
      <c r="CC22" s="136">
        <f t="shared" si="41"/>
        <v>2.1866845814996947</v>
      </c>
      <c r="CD22" s="136">
        <f t="shared" si="41"/>
        <v>2.1866845814996947</v>
      </c>
      <c r="CE22" s="136">
        <f t="shared" si="41"/>
        <v>2.1866845814996947</v>
      </c>
      <c r="CF22" s="136">
        <f t="shared" si="41"/>
        <v>2.1866845814996947</v>
      </c>
      <c r="CG22" s="136">
        <f t="shared" si="41"/>
        <v>2.1866845814996947</v>
      </c>
      <c r="CH22" s="136">
        <f t="shared" si="41"/>
        <v>2.1866845814996947</v>
      </c>
      <c r="CI22" s="136">
        <f t="shared" si="41"/>
        <v>2.1866845814996947</v>
      </c>
      <c r="CJ22" s="136">
        <f t="shared" si="41"/>
        <v>2.1866845814996947</v>
      </c>
      <c r="CK22" s="136">
        <f t="shared" si="41"/>
        <v>2.1866845814996947</v>
      </c>
      <c r="CL22" s="136">
        <f t="shared" si="41"/>
        <v>2.1866845814996947</v>
      </c>
      <c r="CM22" s="136">
        <f t="shared" si="41"/>
        <v>2.1866845814996947</v>
      </c>
      <c r="CN22" s="136">
        <f t="shared" si="41"/>
        <v>2.1866845814996947</v>
      </c>
      <c r="CO22" s="136">
        <f t="shared" si="41"/>
        <v>2.1866845814996947</v>
      </c>
      <c r="CP22" s="136">
        <f t="shared" si="41"/>
        <v>2.1866845814996947</v>
      </c>
      <c r="CQ22" s="136">
        <f t="shared" si="41"/>
        <v>2.1866845814996947</v>
      </c>
      <c r="CR22" s="136">
        <f t="shared" si="41"/>
        <v>2.1866845814996947</v>
      </c>
      <c r="CS22" s="136">
        <f t="shared" si="41"/>
        <v>2.1866845814996947</v>
      </c>
      <c r="CT22" s="136">
        <f t="shared" si="41"/>
        <v>2.1866845814996947</v>
      </c>
      <c r="CU22" s="136">
        <f t="shared" si="41"/>
        <v>2.1866845814996947</v>
      </c>
      <c r="CV22" s="136">
        <f t="shared" si="41"/>
        <v>2.1866845814996947</v>
      </c>
      <c r="CW22" s="136">
        <f t="shared" si="41"/>
        <v>2.1866845814996947</v>
      </c>
      <c r="CX22" s="136">
        <f t="shared" si="41"/>
        <v>2.1866845814996947</v>
      </c>
      <c r="CY22" s="136">
        <f t="shared" si="41"/>
        <v>2.1866845814996947</v>
      </c>
      <c r="CZ22" s="136">
        <f t="shared" si="41"/>
        <v>2.1866845814996947</v>
      </c>
      <c r="DA22" s="136">
        <f t="shared" si="41"/>
        <v>2.1866845814996947</v>
      </c>
      <c r="DB22" s="136">
        <f t="shared" si="41"/>
        <v>2.1866845814996947</v>
      </c>
      <c r="DC22" s="136">
        <f t="shared" si="41"/>
        <v>2.1866845814996947</v>
      </c>
      <c r="DD22" s="136">
        <f t="shared" si="41"/>
        <v>2.1866845814996947</v>
      </c>
      <c r="DE22" s="136">
        <f t="shared" si="41"/>
        <v>2.1866845814996947</v>
      </c>
      <c r="DF22" s="136">
        <f t="shared" si="41"/>
        <v>2.1866845814996947</v>
      </c>
      <c r="DG22" s="136">
        <f t="shared" si="41"/>
        <v>2.1866845814996947</v>
      </c>
      <c r="DH22" s="136">
        <f t="shared" si="41"/>
        <v>2.1866845814996947</v>
      </c>
      <c r="DI22" s="136">
        <f t="shared" si="41"/>
        <v>2.1866845814996947</v>
      </c>
      <c r="DJ22" s="136">
        <f t="shared" si="41"/>
        <v>2.1866845814996947</v>
      </c>
      <c r="DK22" s="136">
        <f t="shared" si="41"/>
        <v>2.1866845814996947</v>
      </c>
      <c r="DL22" s="136">
        <f t="shared" si="41"/>
        <v>2.1866845814996947</v>
      </c>
      <c r="DM22" s="136">
        <f t="shared" si="41"/>
        <v>2.1866845814996947</v>
      </c>
      <c r="DN22" s="136">
        <f t="shared" si="41"/>
        <v>2.1866845814996947</v>
      </c>
      <c r="DO22" s="136">
        <f t="shared" si="41"/>
        <v>2.1866845814996947</v>
      </c>
      <c r="DP22" s="136">
        <f t="shared" si="41"/>
        <v>2.1866845814996947</v>
      </c>
      <c r="DQ22" s="136">
        <f t="shared" si="41"/>
        <v>2.1866845814996947</v>
      </c>
      <c r="DR22" s="136">
        <f t="shared" si="41"/>
        <v>2.1866845814996947</v>
      </c>
      <c r="DS22" s="136">
        <f t="shared" si="41"/>
        <v>2.1866845814996947</v>
      </c>
      <c r="DT22" s="136">
        <f t="shared" si="41"/>
        <v>2.1866845814996947</v>
      </c>
      <c r="DU22" s="136">
        <f t="shared" si="41"/>
        <v>2.1866845814996947</v>
      </c>
      <c r="DV22" s="136">
        <f t="shared" si="41"/>
        <v>2.1866845814996947</v>
      </c>
      <c r="DW22" s="136">
        <f t="shared" si="41"/>
        <v>2.1866845814996947</v>
      </c>
      <c r="DX22" s="136">
        <f t="shared" si="41"/>
        <v>2.1866845814996947</v>
      </c>
      <c r="DY22" s="136">
        <f t="shared" si="41"/>
        <v>2.1866845814996947</v>
      </c>
      <c r="DZ22" s="136">
        <f t="shared" si="41"/>
        <v>2.1866845814996947</v>
      </c>
      <c r="EA22" s="136">
        <f t="shared" si="41"/>
        <v>2.1866845814996947</v>
      </c>
      <c r="EB22" s="136">
        <f t="shared" si="41"/>
        <v>2.1866845814996947</v>
      </c>
      <c r="EC22" s="136">
        <f aca="true" t="shared" si="42" ref="EC22:GN23">EB22</f>
        <v>2.1866845814996947</v>
      </c>
      <c r="ED22" s="136">
        <f t="shared" si="42"/>
        <v>2.1866845814996947</v>
      </c>
      <c r="EE22" s="136">
        <f t="shared" si="42"/>
        <v>2.1866845814996947</v>
      </c>
      <c r="EF22" s="136">
        <f t="shared" si="42"/>
        <v>2.1866845814996947</v>
      </c>
      <c r="EG22" s="136">
        <f t="shared" si="42"/>
        <v>2.1866845814996947</v>
      </c>
      <c r="EH22" s="136">
        <f t="shared" si="42"/>
        <v>2.1866845814996947</v>
      </c>
      <c r="EI22" s="136">
        <f t="shared" si="42"/>
        <v>2.1866845814996947</v>
      </c>
      <c r="EJ22" s="136">
        <f t="shared" si="42"/>
        <v>2.1866845814996947</v>
      </c>
      <c r="EK22" s="136">
        <f t="shared" si="42"/>
        <v>2.1866845814996947</v>
      </c>
      <c r="EL22" s="136">
        <f t="shared" si="42"/>
        <v>2.1866845814996947</v>
      </c>
      <c r="EM22" s="136">
        <f t="shared" si="42"/>
        <v>2.1866845814996947</v>
      </c>
      <c r="EN22" s="136">
        <f t="shared" si="42"/>
        <v>2.1866845814996947</v>
      </c>
      <c r="EO22" s="136">
        <f t="shared" si="42"/>
        <v>2.1866845814996947</v>
      </c>
      <c r="EP22" s="136">
        <f t="shared" si="42"/>
        <v>2.1866845814996947</v>
      </c>
      <c r="EQ22" s="136">
        <f t="shared" si="42"/>
        <v>2.1866845814996947</v>
      </c>
      <c r="ER22" s="136">
        <f t="shared" si="42"/>
        <v>2.1866845814996947</v>
      </c>
      <c r="ES22" s="136">
        <f t="shared" si="42"/>
        <v>2.1866845814996947</v>
      </c>
      <c r="ET22" s="136">
        <f t="shared" si="42"/>
        <v>2.1866845814996947</v>
      </c>
      <c r="EU22" s="136">
        <f t="shared" si="42"/>
        <v>2.1866845814996947</v>
      </c>
      <c r="EV22" s="136">
        <f t="shared" si="42"/>
        <v>2.1866845814996947</v>
      </c>
      <c r="EW22" s="136">
        <f t="shared" si="42"/>
        <v>2.1866845814996947</v>
      </c>
      <c r="EX22" s="136">
        <f t="shared" si="42"/>
        <v>2.1866845814996947</v>
      </c>
      <c r="EY22" s="136">
        <f t="shared" si="42"/>
        <v>2.1866845814996947</v>
      </c>
      <c r="EZ22" s="136">
        <f t="shared" si="42"/>
        <v>2.1866845814996947</v>
      </c>
      <c r="FA22" s="136">
        <f t="shared" si="42"/>
        <v>2.1866845814996947</v>
      </c>
      <c r="FB22" s="136">
        <f t="shared" si="42"/>
        <v>2.1866845814996947</v>
      </c>
      <c r="FC22" s="136">
        <f t="shared" si="42"/>
        <v>2.1866845814996947</v>
      </c>
      <c r="FD22" s="136">
        <f t="shared" si="42"/>
        <v>2.1866845814996947</v>
      </c>
      <c r="FE22" s="136">
        <f t="shared" si="42"/>
        <v>2.1866845814996947</v>
      </c>
      <c r="FF22" s="136">
        <f t="shared" si="42"/>
        <v>2.1866845814996947</v>
      </c>
      <c r="FG22" s="136">
        <f t="shared" si="42"/>
        <v>2.1866845814996947</v>
      </c>
      <c r="FH22" s="136">
        <f t="shared" si="42"/>
        <v>2.1866845814996947</v>
      </c>
      <c r="FI22" s="136">
        <f t="shared" si="42"/>
        <v>2.1866845814996947</v>
      </c>
      <c r="FJ22" s="136">
        <f t="shared" si="42"/>
        <v>2.1866845814996947</v>
      </c>
      <c r="FK22" s="136">
        <f t="shared" si="42"/>
        <v>2.1866845814996947</v>
      </c>
      <c r="FL22" s="136">
        <f t="shared" si="42"/>
        <v>2.1866845814996947</v>
      </c>
      <c r="FM22" s="136">
        <f t="shared" si="42"/>
        <v>2.1866845814996947</v>
      </c>
      <c r="FN22" s="136">
        <f t="shared" si="42"/>
        <v>2.1866845814996947</v>
      </c>
      <c r="FO22" s="136">
        <f t="shared" si="42"/>
        <v>2.1866845814996947</v>
      </c>
      <c r="FP22" s="136">
        <f t="shared" si="42"/>
        <v>2.1866845814996947</v>
      </c>
      <c r="FQ22" s="136">
        <f t="shared" si="42"/>
        <v>2.1866845814996947</v>
      </c>
      <c r="FR22" s="136">
        <f t="shared" si="42"/>
        <v>2.1866845814996947</v>
      </c>
      <c r="FS22" s="136">
        <f t="shared" si="42"/>
        <v>2.1866845814996947</v>
      </c>
      <c r="FT22" s="136">
        <f t="shared" si="42"/>
        <v>2.1866845814996947</v>
      </c>
      <c r="FU22" s="136">
        <f t="shared" si="42"/>
        <v>2.1866845814996947</v>
      </c>
      <c r="FV22" s="136">
        <f t="shared" si="42"/>
        <v>2.1866845814996947</v>
      </c>
      <c r="FW22" s="136">
        <f t="shared" si="42"/>
        <v>2.1866845814996947</v>
      </c>
      <c r="FX22" s="136">
        <f t="shared" si="42"/>
        <v>2.1866845814996947</v>
      </c>
      <c r="FY22" s="136">
        <f t="shared" si="42"/>
        <v>2.1866845814996947</v>
      </c>
      <c r="FZ22" s="136">
        <f t="shared" si="42"/>
        <v>2.1866845814996947</v>
      </c>
      <c r="GA22" s="136">
        <f t="shared" si="42"/>
        <v>2.1866845814996947</v>
      </c>
      <c r="GB22" s="136">
        <f t="shared" si="42"/>
        <v>2.1866845814996947</v>
      </c>
      <c r="GC22" s="136">
        <f t="shared" si="42"/>
        <v>2.1866845814996947</v>
      </c>
      <c r="GD22" s="136">
        <f t="shared" si="42"/>
        <v>2.1866845814996947</v>
      </c>
      <c r="GE22" s="136">
        <f t="shared" si="42"/>
        <v>2.1866845814996947</v>
      </c>
      <c r="GF22" s="136">
        <f t="shared" si="42"/>
        <v>2.1866845814996947</v>
      </c>
      <c r="GG22" s="136">
        <f t="shared" si="42"/>
        <v>2.1866845814996947</v>
      </c>
      <c r="GH22" s="136">
        <f t="shared" si="42"/>
        <v>2.1866845814996947</v>
      </c>
      <c r="GI22" s="136">
        <f t="shared" si="42"/>
        <v>2.1866845814996947</v>
      </c>
      <c r="GJ22" s="136">
        <f t="shared" si="42"/>
        <v>2.1866845814996947</v>
      </c>
      <c r="GK22" s="136">
        <f t="shared" si="42"/>
        <v>2.1866845814996947</v>
      </c>
      <c r="GL22" s="136">
        <f t="shared" si="42"/>
        <v>2.1866845814996947</v>
      </c>
      <c r="GM22" s="136">
        <f t="shared" si="42"/>
        <v>2.1866845814996947</v>
      </c>
      <c r="GN22" s="136">
        <f t="shared" si="42"/>
        <v>2.1866845814996947</v>
      </c>
      <c r="GO22" s="136">
        <f aca="true" t="shared" si="43" ref="GO22:IV23">GN22</f>
        <v>2.1866845814996947</v>
      </c>
      <c r="GP22" s="136">
        <f t="shared" si="43"/>
        <v>2.1866845814996947</v>
      </c>
      <c r="GQ22" s="136">
        <f t="shared" si="43"/>
        <v>2.1866845814996947</v>
      </c>
      <c r="GR22" s="136">
        <f t="shared" si="43"/>
        <v>2.1866845814996947</v>
      </c>
      <c r="GS22" s="136">
        <f t="shared" si="43"/>
        <v>2.1866845814996947</v>
      </c>
      <c r="GT22" s="136">
        <f t="shared" si="43"/>
        <v>2.1866845814996947</v>
      </c>
      <c r="GU22" s="136">
        <f t="shared" si="43"/>
        <v>2.1866845814996947</v>
      </c>
      <c r="GV22" s="136">
        <f t="shared" si="43"/>
        <v>2.1866845814996947</v>
      </c>
      <c r="GW22" s="136">
        <f t="shared" si="43"/>
        <v>2.1866845814996947</v>
      </c>
      <c r="GX22" s="136">
        <f t="shared" si="43"/>
        <v>2.1866845814996947</v>
      </c>
      <c r="GY22" s="136">
        <f t="shared" si="43"/>
        <v>2.1866845814996947</v>
      </c>
      <c r="GZ22" s="136">
        <f t="shared" si="43"/>
        <v>2.1866845814996947</v>
      </c>
      <c r="HA22" s="136">
        <f t="shared" si="43"/>
        <v>2.1866845814996947</v>
      </c>
      <c r="HB22" s="136">
        <f t="shared" si="43"/>
        <v>2.1866845814996947</v>
      </c>
      <c r="HC22" s="136">
        <f t="shared" si="43"/>
        <v>2.1866845814996947</v>
      </c>
      <c r="HD22" s="136">
        <f t="shared" si="43"/>
        <v>2.1866845814996947</v>
      </c>
      <c r="HE22" s="136">
        <f t="shared" si="43"/>
        <v>2.1866845814996947</v>
      </c>
      <c r="HF22" s="136">
        <f t="shared" si="43"/>
        <v>2.1866845814996947</v>
      </c>
      <c r="HG22" s="136">
        <f t="shared" si="43"/>
        <v>2.1866845814996947</v>
      </c>
      <c r="HH22" s="136">
        <f t="shared" si="43"/>
        <v>2.1866845814996947</v>
      </c>
      <c r="HI22" s="136">
        <f t="shared" si="43"/>
        <v>2.1866845814996947</v>
      </c>
      <c r="HJ22" s="136">
        <f t="shared" si="43"/>
        <v>2.1866845814996947</v>
      </c>
      <c r="HK22" s="136">
        <f t="shared" si="43"/>
        <v>2.1866845814996947</v>
      </c>
      <c r="HL22" s="136">
        <f t="shared" si="43"/>
        <v>2.1866845814996947</v>
      </c>
      <c r="HM22" s="136">
        <f t="shared" si="43"/>
        <v>2.1866845814996947</v>
      </c>
      <c r="HN22" s="136">
        <f t="shared" si="43"/>
        <v>2.1866845814996947</v>
      </c>
      <c r="HO22" s="136">
        <f t="shared" si="43"/>
        <v>2.1866845814996947</v>
      </c>
      <c r="HP22" s="136">
        <f t="shared" si="43"/>
        <v>2.1866845814996947</v>
      </c>
      <c r="HQ22" s="136">
        <f t="shared" si="43"/>
        <v>2.1866845814996947</v>
      </c>
      <c r="HR22" s="136">
        <f t="shared" si="43"/>
        <v>2.1866845814996947</v>
      </c>
      <c r="HS22" s="136">
        <f t="shared" si="43"/>
        <v>2.1866845814996947</v>
      </c>
      <c r="HT22" s="136">
        <f t="shared" si="43"/>
        <v>2.1866845814996947</v>
      </c>
      <c r="HU22" s="136">
        <f t="shared" si="43"/>
        <v>2.1866845814996947</v>
      </c>
      <c r="HV22" s="136">
        <f t="shared" si="43"/>
        <v>2.1866845814996947</v>
      </c>
      <c r="HW22" s="136">
        <f t="shared" si="43"/>
        <v>2.1866845814996947</v>
      </c>
      <c r="HX22" s="136">
        <f t="shared" si="43"/>
        <v>2.1866845814996947</v>
      </c>
      <c r="HY22" s="136">
        <f t="shared" si="43"/>
        <v>2.1866845814996947</v>
      </c>
      <c r="HZ22" s="136">
        <f t="shared" si="43"/>
        <v>2.1866845814996947</v>
      </c>
      <c r="IA22" s="136">
        <f t="shared" si="43"/>
        <v>2.1866845814996947</v>
      </c>
      <c r="IB22" s="136">
        <f t="shared" si="43"/>
        <v>2.1866845814996947</v>
      </c>
      <c r="IC22" s="136">
        <f t="shared" si="43"/>
        <v>2.1866845814996947</v>
      </c>
      <c r="ID22" s="136">
        <f t="shared" si="43"/>
        <v>2.1866845814996947</v>
      </c>
      <c r="IE22" s="136">
        <f t="shared" si="43"/>
        <v>2.1866845814996947</v>
      </c>
      <c r="IF22" s="136">
        <f t="shared" si="43"/>
        <v>2.1866845814996947</v>
      </c>
      <c r="IG22" s="136">
        <f t="shared" si="43"/>
        <v>2.1866845814996947</v>
      </c>
      <c r="IH22" s="136">
        <f t="shared" si="43"/>
        <v>2.1866845814996947</v>
      </c>
      <c r="II22" s="136">
        <f t="shared" si="43"/>
        <v>2.1866845814996947</v>
      </c>
      <c r="IJ22" s="136">
        <f t="shared" si="43"/>
        <v>2.1866845814996947</v>
      </c>
      <c r="IK22" s="136">
        <f t="shared" si="43"/>
        <v>2.1866845814996947</v>
      </c>
      <c r="IL22" s="136">
        <f t="shared" si="43"/>
        <v>2.1866845814996947</v>
      </c>
      <c r="IM22" s="136">
        <f t="shared" si="43"/>
        <v>2.1866845814996947</v>
      </c>
      <c r="IN22" s="136">
        <f t="shared" si="43"/>
        <v>2.1866845814996947</v>
      </c>
      <c r="IO22" s="136">
        <f t="shared" si="43"/>
        <v>2.1866845814996947</v>
      </c>
      <c r="IP22" s="136">
        <f t="shared" si="43"/>
        <v>2.1866845814996947</v>
      </c>
      <c r="IQ22" s="136">
        <f t="shared" si="43"/>
        <v>2.1866845814996947</v>
      </c>
      <c r="IR22" s="136">
        <f t="shared" si="43"/>
        <v>2.1866845814996947</v>
      </c>
      <c r="IS22" s="136">
        <f t="shared" si="43"/>
        <v>2.1866845814996947</v>
      </c>
      <c r="IT22" s="136">
        <f t="shared" si="43"/>
        <v>2.1866845814996947</v>
      </c>
      <c r="IU22" s="136">
        <f t="shared" si="43"/>
        <v>2.1866845814996947</v>
      </c>
      <c r="IV22" s="136">
        <f t="shared" si="43"/>
        <v>2.1866845814996947</v>
      </c>
    </row>
    <row r="23" spans="2:256" ht="12.75">
      <c r="B23" s="134" t="s">
        <v>73</v>
      </c>
      <c r="C23" s="136">
        <f>Main!F16</f>
        <v>500</v>
      </c>
      <c r="D23" s="136">
        <f>C23</f>
        <v>500</v>
      </c>
      <c r="E23" s="134">
        <f t="shared" si="40"/>
        <v>500</v>
      </c>
      <c r="F23" s="134">
        <f t="shared" si="40"/>
        <v>500</v>
      </c>
      <c r="G23" s="134">
        <f t="shared" si="40"/>
        <v>500</v>
      </c>
      <c r="H23" s="134">
        <f t="shared" si="40"/>
        <v>500</v>
      </c>
      <c r="I23" s="134">
        <f t="shared" si="40"/>
        <v>500</v>
      </c>
      <c r="J23" s="134">
        <f t="shared" si="40"/>
        <v>500</v>
      </c>
      <c r="K23" s="134">
        <f t="shared" si="40"/>
        <v>500</v>
      </c>
      <c r="L23" s="134">
        <f t="shared" si="40"/>
        <v>500</v>
      </c>
      <c r="M23" s="134">
        <f t="shared" si="40"/>
        <v>500</v>
      </c>
      <c r="N23" s="134">
        <f t="shared" si="40"/>
        <v>500</v>
      </c>
      <c r="O23" s="134">
        <f t="shared" si="40"/>
        <v>500</v>
      </c>
      <c r="P23" s="134">
        <f t="shared" si="40"/>
        <v>500</v>
      </c>
      <c r="Q23" s="134">
        <f t="shared" si="40"/>
        <v>500</v>
      </c>
      <c r="R23" s="134">
        <f t="shared" si="40"/>
        <v>500</v>
      </c>
      <c r="S23" s="134">
        <f t="shared" si="40"/>
        <v>500</v>
      </c>
      <c r="T23" s="134">
        <f t="shared" si="40"/>
        <v>500</v>
      </c>
      <c r="U23" s="134">
        <f t="shared" si="40"/>
        <v>500</v>
      </c>
      <c r="V23" s="134">
        <f t="shared" si="40"/>
        <v>500</v>
      </c>
      <c r="W23" s="134">
        <f t="shared" si="40"/>
        <v>500</v>
      </c>
      <c r="X23" s="134">
        <f t="shared" si="40"/>
        <v>500</v>
      </c>
      <c r="Y23" s="134">
        <f t="shared" si="40"/>
        <v>500</v>
      </c>
      <c r="Z23" s="134">
        <f t="shared" si="40"/>
        <v>500</v>
      </c>
      <c r="AA23" s="134">
        <f t="shared" si="40"/>
        <v>500</v>
      </c>
      <c r="AB23" s="134">
        <f t="shared" si="40"/>
        <v>500</v>
      </c>
      <c r="AC23" s="134">
        <f t="shared" si="40"/>
        <v>500</v>
      </c>
      <c r="AD23" s="134">
        <f t="shared" si="40"/>
        <v>500</v>
      </c>
      <c r="AE23" s="134">
        <f t="shared" si="40"/>
        <v>500</v>
      </c>
      <c r="AF23" s="134">
        <f t="shared" si="40"/>
        <v>500</v>
      </c>
      <c r="AG23" s="134">
        <f t="shared" si="40"/>
        <v>500</v>
      </c>
      <c r="AH23" s="134">
        <f t="shared" si="40"/>
        <v>500</v>
      </c>
      <c r="AI23" s="134">
        <f t="shared" si="40"/>
        <v>500</v>
      </c>
      <c r="AJ23" s="134">
        <f t="shared" si="40"/>
        <v>500</v>
      </c>
      <c r="AK23" s="134">
        <f t="shared" si="40"/>
        <v>500</v>
      </c>
      <c r="AL23" s="134">
        <f t="shared" si="40"/>
        <v>500</v>
      </c>
      <c r="AM23" s="134">
        <f t="shared" si="40"/>
        <v>500</v>
      </c>
      <c r="AN23" s="134">
        <f t="shared" si="40"/>
        <v>500</v>
      </c>
      <c r="AO23" s="134">
        <f t="shared" si="40"/>
        <v>500</v>
      </c>
      <c r="AP23" s="134">
        <f t="shared" si="40"/>
        <v>500</v>
      </c>
      <c r="AQ23" s="134">
        <f t="shared" si="40"/>
        <v>500</v>
      </c>
      <c r="AR23" s="134">
        <f t="shared" si="40"/>
        <v>500</v>
      </c>
      <c r="AS23" s="134">
        <f t="shared" si="40"/>
        <v>500</v>
      </c>
      <c r="AT23" s="134">
        <f t="shared" si="40"/>
        <v>500</v>
      </c>
      <c r="AU23" s="134">
        <f t="shared" si="40"/>
        <v>500</v>
      </c>
      <c r="AV23" s="134">
        <f t="shared" si="40"/>
        <v>500</v>
      </c>
      <c r="AW23" s="134">
        <f t="shared" si="40"/>
        <v>500</v>
      </c>
      <c r="AX23" s="134">
        <f t="shared" si="40"/>
        <v>500</v>
      </c>
      <c r="AY23" s="134">
        <f t="shared" si="40"/>
        <v>500</v>
      </c>
      <c r="AZ23" s="134">
        <f t="shared" si="40"/>
        <v>500</v>
      </c>
      <c r="BA23" s="134">
        <f t="shared" si="40"/>
        <v>500</v>
      </c>
      <c r="BB23" s="134">
        <f t="shared" si="40"/>
        <v>500</v>
      </c>
      <c r="BC23" s="134">
        <f t="shared" si="40"/>
        <v>500</v>
      </c>
      <c r="BD23" s="134">
        <f t="shared" si="40"/>
        <v>500</v>
      </c>
      <c r="BE23" s="134">
        <f t="shared" si="40"/>
        <v>500</v>
      </c>
      <c r="BF23" s="134">
        <f t="shared" si="40"/>
        <v>500</v>
      </c>
      <c r="BG23" s="134">
        <f t="shared" si="40"/>
        <v>500</v>
      </c>
      <c r="BH23" s="134">
        <f t="shared" si="40"/>
        <v>500</v>
      </c>
      <c r="BI23" s="134">
        <f t="shared" si="40"/>
        <v>500</v>
      </c>
      <c r="BJ23" s="134">
        <f t="shared" si="40"/>
        <v>500</v>
      </c>
      <c r="BK23" s="134">
        <f t="shared" si="40"/>
        <v>500</v>
      </c>
      <c r="BL23" s="134">
        <f t="shared" si="40"/>
        <v>500</v>
      </c>
      <c r="BM23" s="134">
        <f t="shared" si="40"/>
        <v>500</v>
      </c>
      <c r="BN23" s="134">
        <f t="shared" si="40"/>
        <v>500</v>
      </c>
      <c r="BO23" s="134">
        <f t="shared" si="40"/>
        <v>500</v>
      </c>
      <c r="BP23" s="134">
        <f t="shared" si="40"/>
        <v>500</v>
      </c>
      <c r="BQ23" s="134">
        <f t="shared" si="41"/>
        <v>500</v>
      </c>
      <c r="BR23" s="134">
        <f t="shared" si="41"/>
        <v>500</v>
      </c>
      <c r="BS23" s="134">
        <f t="shared" si="41"/>
        <v>500</v>
      </c>
      <c r="BT23" s="134">
        <f t="shared" si="41"/>
        <v>500</v>
      </c>
      <c r="BU23" s="134">
        <f t="shared" si="41"/>
        <v>500</v>
      </c>
      <c r="BV23" s="134">
        <f t="shared" si="41"/>
        <v>500</v>
      </c>
      <c r="BW23" s="134">
        <f t="shared" si="41"/>
        <v>500</v>
      </c>
      <c r="BX23" s="134">
        <f t="shared" si="41"/>
        <v>500</v>
      </c>
      <c r="BY23" s="134">
        <f t="shared" si="41"/>
        <v>500</v>
      </c>
      <c r="BZ23" s="134">
        <f t="shared" si="41"/>
        <v>500</v>
      </c>
      <c r="CA23" s="134">
        <f t="shared" si="41"/>
        <v>500</v>
      </c>
      <c r="CB23" s="134">
        <f t="shared" si="41"/>
        <v>500</v>
      </c>
      <c r="CC23" s="134">
        <f t="shared" si="41"/>
        <v>500</v>
      </c>
      <c r="CD23" s="134">
        <f t="shared" si="41"/>
        <v>500</v>
      </c>
      <c r="CE23" s="134">
        <f t="shared" si="41"/>
        <v>500</v>
      </c>
      <c r="CF23" s="134">
        <f t="shared" si="41"/>
        <v>500</v>
      </c>
      <c r="CG23" s="134">
        <f t="shared" si="41"/>
        <v>500</v>
      </c>
      <c r="CH23" s="134">
        <f t="shared" si="41"/>
        <v>500</v>
      </c>
      <c r="CI23" s="134">
        <f t="shared" si="41"/>
        <v>500</v>
      </c>
      <c r="CJ23" s="134">
        <f t="shared" si="41"/>
        <v>500</v>
      </c>
      <c r="CK23" s="134">
        <f t="shared" si="41"/>
        <v>500</v>
      </c>
      <c r="CL23" s="134">
        <f t="shared" si="41"/>
        <v>500</v>
      </c>
      <c r="CM23" s="134">
        <f t="shared" si="41"/>
        <v>500</v>
      </c>
      <c r="CN23" s="134">
        <f t="shared" si="41"/>
        <v>500</v>
      </c>
      <c r="CO23" s="134">
        <f t="shared" si="41"/>
        <v>500</v>
      </c>
      <c r="CP23" s="134">
        <f t="shared" si="41"/>
        <v>500</v>
      </c>
      <c r="CQ23" s="134">
        <f t="shared" si="41"/>
        <v>500</v>
      </c>
      <c r="CR23" s="134">
        <f t="shared" si="41"/>
        <v>500</v>
      </c>
      <c r="CS23" s="134">
        <f t="shared" si="41"/>
        <v>500</v>
      </c>
      <c r="CT23" s="134">
        <f t="shared" si="41"/>
        <v>500</v>
      </c>
      <c r="CU23" s="134">
        <f t="shared" si="41"/>
        <v>500</v>
      </c>
      <c r="CV23" s="134">
        <f t="shared" si="41"/>
        <v>500</v>
      </c>
      <c r="CW23" s="134">
        <f t="shared" si="41"/>
        <v>500</v>
      </c>
      <c r="CX23" s="134">
        <f t="shared" si="41"/>
        <v>500</v>
      </c>
      <c r="CY23" s="134">
        <f t="shared" si="41"/>
        <v>500</v>
      </c>
      <c r="CZ23" s="134">
        <f t="shared" si="41"/>
        <v>500</v>
      </c>
      <c r="DA23" s="134">
        <f t="shared" si="41"/>
        <v>500</v>
      </c>
      <c r="DB23" s="134">
        <f t="shared" si="41"/>
        <v>500</v>
      </c>
      <c r="DC23" s="134">
        <f t="shared" si="41"/>
        <v>500</v>
      </c>
      <c r="DD23" s="134">
        <f t="shared" si="41"/>
        <v>500</v>
      </c>
      <c r="DE23" s="134">
        <f t="shared" si="41"/>
        <v>500</v>
      </c>
      <c r="DF23" s="134">
        <f t="shared" si="41"/>
        <v>500</v>
      </c>
      <c r="DG23" s="134">
        <f t="shared" si="41"/>
        <v>500</v>
      </c>
      <c r="DH23" s="134">
        <f t="shared" si="41"/>
        <v>500</v>
      </c>
      <c r="DI23" s="134">
        <f t="shared" si="41"/>
        <v>500</v>
      </c>
      <c r="DJ23" s="134">
        <f t="shared" si="41"/>
        <v>500</v>
      </c>
      <c r="DK23" s="134">
        <f t="shared" si="41"/>
        <v>500</v>
      </c>
      <c r="DL23" s="134">
        <f t="shared" si="41"/>
        <v>500</v>
      </c>
      <c r="DM23" s="134">
        <f t="shared" si="41"/>
        <v>500</v>
      </c>
      <c r="DN23" s="134">
        <f t="shared" si="41"/>
        <v>500</v>
      </c>
      <c r="DO23" s="134">
        <f t="shared" si="41"/>
        <v>500</v>
      </c>
      <c r="DP23" s="134">
        <f t="shared" si="41"/>
        <v>500</v>
      </c>
      <c r="DQ23" s="134">
        <f t="shared" si="41"/>
        <v>500</v>
      </c>
      <c r="DR23" s="134">
        <f t="shared" si="41"/>
        <v>500</v>
      </c>
      <c r="DS23" s="134">
        <f t="shared" si="41"/>
        <v>500</v>
      </c>
      <c r="DT23" s="134">
        <f t="shared" si="41"/>
        <v>500</v>
      </c>
      <c r="DU23" s="134">
        <f t="shared" si="41"/>
        <v>500</v>
      </c>
      <c r="DV23" s="134">
        <f t="shared" si="41"/>
        <v>500</v>
      </c>
      <c r="DW23" s="134">
        <f t="shared" si="41"/>
        <v>500</v>
      </c>
      <c r="DX23" s="134">
        <f t="shared" si="41"/>
        <v>500</v>
      </c>
      <c r="DY23" s="134">
        <f t="shared" si="41"/>
        <v>500</v>
      </c>
      <c r="DZ23" s="134">
        <f t="shared" si="41"/>
        <v>500</v>
      </c>
      <c r="EA23" s="134">
        <f t="shared" si="41"/>
        <v>500</v>
      </c>
      <c r="EB23" s="134">
        <f t="shared" si="41"/>
        <v>500</v>
      </c>
      <c r="EC23" s="134">
        <f t="shared" si="42"/>
        <v>500</v>
      </c>
      <c r="ED23" s="134">
        <f t="shared" si="42"/>
        <v>500</v>
      </c>
      <c r="EE23" s="134">
        <f t="shared" si="42"/>
        <v>500</v>
      </c>
      <c r="EF23" s="134">
        <f t="shared" si="42"/>
        <v>500</v>
      </c>
      <c r="EG23" s="134">
        <f t="shared" si="42"/>
        <v>500</v>
      </c>
      <c r="EH23" s="134">
        <f t="shared" si="42"/>
        <v>500</v>
      </c>
      <c r="EI23" s="134">
        <f t="shared" si="42"/>
        <v>500</v>
      </c>
      <c r="EJ23" s="134">
        <f t="shared" si="42"/>
        <v>500</v>
      </c>
      <c r="EK23" s="134">
        <f t="shared" si="42"/>
        <v>500</v>
      </c>
      <c r="EL23" s="134">
        <f t="shared" si="42"/>
        <v>500</v>
      </c>
      <c r="EM23" s="134">
        <f t="shared" si="42"/>
        <v>500</v>
      </c>
      <c r="EN23" s="134">
        <f t="shared" si="42"/>
        <v>500</v>
      </c>
      <c r="EO23" s="134">
        <f t="shared" si="42"/>
        <v>500</v>
      </c>
      <c r="EP23" s="134">
        <f t="shared" si="42"/>
        <v>500</v>
      </c>
      <c r="EQ23" s="134">
        <f t="shared" si="42"/>
        <v>500</v>
      </c>
      <c r="ER23" s="134">
        <f t="shared" si="42"/>
        <v>500</v>
      </c>
      <c r="ES23" s="134">
        <f t="shared" si="42"/>
        <v>500</v>
      </c>
      <c r="ET23" s="134">
        <f t="shared" si="42"/>
        <v>500</v>
      </c>
      <c r="EU23" s="134">
        <f t="shared" si="42"/>
        <v>500</v>
      </c>
      <c r="EV23" s="134">
        <f t="shared" si="42"/>
        <v>500</v>
      </c>
      <c r="EW23" s="134">
        <f t="shared" si="42"/>
        <v>500</v>
      </c>
      <c r="EX23" s="134">
        <f t="shared" si="42"/>
        <v>500</v>
      </c>
      <c r="EY23" s="134">
        <f t="shared" si="42"/>
        <v>500</v>
      </c>
      <c r="EZ23" s="134">
        <f t="shared" si="42"/>
        <v>500</v>
      </c>
      <c r="FA23" s="134">
        <f t="shared" si="42"/>
        <v>500</v>
      </c>
      <c r="FB23" s="134">
        <f t="shared" si="42"/>
        <v>500</v>
      </c>
      <c r="FC23" s="134">
        <f t="shared" si="42"/>
        <v>500</v>
      </c>
      <c r="FD23" s="134">
        <f t="shared" si="42"/>
        <v>500</v>
      </c>
      <c r="FE23" s="134">
        <f t="shared" si="42"/>
        <v>500</v>
      </c>
      <c r="FF23" s="134">
        <f t="shared" si="42"/>
        <v>500</v>
      </c>
      <c r="FG23" s="134">
        <f t="shared" si="42"/>
        <v>500</v>
      </c>
      <c r="FH23" s="134">
        <f t="shared" si="42"/>
        <v>500</v>
      </c>
      <c r="FI23" s="134">
        <f t="shared" si="42"/>
        <v>500</v>
      </c>
      <c r="FJ23" s="134">
        <f t="shared" si="42"/>
        <v>500</v>
      </c>
      <c r="FK23" s="134">
        <f t="shared" si="42"/>
        <v>500</v>
      </c>
      <c r="FL23" s="134">
        <f t="shared" si="42"/>
        <v>500</v>
      </c>
      <c r="FM23" s="134">
        <f t="shared" si="42"/>
        <v>500</v>
      </c>
      <c r="FN23" s="134">
        <f t="shared" si="42"/>
        <v>500</v>
      </c>
      <c r="FO23" s="134">
        <f t="shared" si="42"/>
        <v>500</v>
      </c>
      <c r="FP23" s="134">
        <f t="shared" si="42"/>
        <v>500</v>
      </c>
      <c r="FQ23" s="134">
        <f t="shared" si="42"/>
        <v>500</v>
      </c>
      <c r="FR23" s="134">
        <f t="shared" si="42"/>
        <v>500</v>
      </c>
      <c r="FS23" s="134">
        <f t="shared" si="42"/>
        <v>500</v>
      </c>
      <c r="FT23" s="134">
        <f t="shared" si="42"/>
        <v>500</v>
      </c>
      <c r="FU23" s="134">
        <f t="shared" si="42"/>
        <v>500</v>
      </c>
      <c r="FV23" s="134">
        <f t="shared" si="42"/>
        <v>500</v>
      </c>
      <c r="FW23" s="134">
        <f t="shared" si="42"/>
        <v>500</v>
      </c>
      <c r="FX23" s="134">
        <f t="shared" si="42"/>
        <v>500</v>
      </c>
      <c r="FY23" s="134">
        <f t="shared" si="42"/>
        <v>500</v>
      </c>
      <c r="FZ23" s="134">
        <f t="shared" si="42"/>
        <v>500</v>
      </c>
      <c r="GA23" s="134">
        <f t="shared" si="42"/>
        <v>500</v>
      </c>
      <c r="GB23" s="134">
        <f t="shared" si="42"/>
        <v>500</v>
      </c>
      <c r="GC23" s="134">
        <f t="shared" si="42"/>
        <v>500</v>
      </c>
      <c r="GD23" s="134">
        <f t="shared" si="42"/>
        <v>500</v>
      </c>
      <c r="GE23" s="134">
        <f t="shared" si="42"/>
        <v>500</v>
      </c>
      <c r="GF23" s="134">
        <f t="shared" si="42"/>
        <v>500</v>
      </c>
      <c r="GG23" s="134">
        <f t="shared" si="42"/>
        <v>500</v>
      </c>
      <c r="GH23" s="134">
        <f t="shared" si="42"/>
        <v>500</v>
      </c>
      <c r="GI23" s="134">
        <f t="shared" si="42"/>
        <v>500</v>
      </c>
      <c r="GJ23" s="134">
        <f t="shared" si="42"/>
        <v>500</v>
      </c>
      <c r="GK23" s="134">
        <f t="shared" si="42"/>
        <v>500</v>
      </c>
      <c r="GL23" s="134">
        <f t="shared" si="42"/>
        <v>500</v>
      </c>
      <c r="GM23" s="134">
        <f t="shared" si="42"/>
        <v>500</v>
      </c>
      <c r="GN23" s="134">
        <f t="shared" si="42"/>
        <v>500</v>
      </c>
      <c r="GO23" s="134">
        <f t="shared" si="43"/>
        <v>500</v>
      </c>
      <c r="GP23" s="134">
        <f t="shared" si="43"/>
        <v>500</v>
      </c>
      <c r="GQ23" s="134">
        <f t="shared" si="43"/>
        <v>500</v>
      </c>
      <c r="GR23" s="134">
        <f t="shared" si="43"/>
        <v>500</v>
      </c>
      <c r="GS23" s="134">
        <f t="shared" si="43"/>
        <v>500</v>
      </c>
      <c r="GT23" s="134">
        <f t="shared" si="43"/>
        <v>500</v>
      </c>
      <c r="GU23" s="134">
        <f t="shared" si="43"/>
        <v>500</v>
      </c>
      <c r="GV23" s="134">
        <f t="shared" si="43"/>
        <v>500</v>
      </c>
      <c r="GW23" s="134">
        <f t="shared" si="43"/>
        <v>500</v>
      </c>
      <c r="GX23" s="134">
        <f t="shared" si="43"/>
        <v>500</v>
      </c>
      <c r="GY23" s="134">
        <f t="shared" si="43"/>
        <v>500</v>
      </c>
      <c r="GZ23" s="134">
        <f t="shared" si="43"/>
        <v>500</v>
      </c>
      <c r="HA23" s="134">
        <f t="shared" si="43"/>
        <v>500</v>
      </c>
      <c r="HB23" s="134">
        <f t="shared" si="43"/>
        <v>500</v>
      </c>
      <c r="HC23" s="134">
        <f t="shared" si="43"/>
        <v>500</v>
      </c>
      <c r="HD23" s="134">
        <f t="shared" si="43"/>
        <v>500</v>
      </c>
      <c r="HE23" s="134">
        <f t="shared" si="43"/>
        <v>500</v>
      </c>
      <c r="HF23" s="134">
        <f t="shared" si="43"/>
        <v>500</v>
      </c>
      <c r="HG23" s="134">
        <f t="shared" si="43"/>
        <v>500</v>
      </c>
      <c r="HH23" s="134">
        <f t="shared" si="43"/>
        <v>500</v>
      </c>
      <c r="HI23" s="134">
        <f t="shared" si="43"/>
        <v>500</v>
      </c>
      <c r="HJ23" s="134">
        <f t="shared" si="43"/>
        <v>500</v>
      </c>
      <c r="HK23" s="134">
        <f t="shared" si="43"/>
        <v>500</v>
      </c>
      <c r="HL23" s="134">
        <f t="shared" si="43"/>
        <v>500</v>
      </c>
      <c r="HM23" s="134">
        <f t="shared" si="43"/>
        <v>500</v>
      </c>
      <c r="HN23" s="134">
        <f t="shared" si="43"/>
        <v>500</v>
      </c>
      <c r="HO23" s="134">
        <f t="shared" si="43"/>
        <v>500</v>
      </c>
      <c r="HP23" s="134">
        <f t="shared" si="43"/>
        <v>500</v>
      </c>
      <c r="HQ23" s="134">
        <f t="shared" si="43"/>
        <v>500</v>
      </c>
      <c r="HR23" s="134">
        <f t="shared" si="43"/>
        <v>500</v>
      </c>
      <c r="HS23" s="134">
        <f t="shared" si="43"/>
        <v>500</v>
      </c>
      <c r="HT23" s="134">
        <f t="shared" si="43"/>
        <v>500</v>
      </c>
      <c r="HU23" s="134">
        <f t="shared" si="43"/>
        <v>500</v>
      </c>
      <c r="HV23" s="134">
        <f t="shared" si="43"/>
        <v>500</v>
      </c>
      <c r="HW23" s="134">
        <f t="shared" si="43"/>
        <v>500</v>
      </c>
      <c r="HX23" s="134">
        <f t="shared" si="43"/>
        <v>500</v>
      </c>
      <c r="HY23" s="134">
        <f t="shared" si="43"/>
        <v>500</v>
      </c>
      <c r="HZ23" s="134">
        <f t="shared" si="43"/>
        <v>500</v>
      </c>
      <c r="IA23" s="134">
        <f t="shared" si="43"/>
        <v>500</v>
      </c>
      <c r="IB23" s="134">
        <f t="shared" si="43"/>
        <v>500</v>
      </c>
      <c r="IC23" s="134">
        <f t="shared" si="43"/>
        <v>500</v>
      </c>
      <c r="ID23" s="134">
        <f t="shared" si="43"/>
        <v>500</v>
      </c>
      <c r="IE23" s="134">
        <f t="shared" si="43"/>
        <v>500</v>
      </c>
      <c r="IF23" s="134">
        <f t="shared" si="43"/>
        <v>500</v>
      </c>
      <c r="IG23" s="134">
        <f t="shared" si="43"/>
        <v>500</v>
      </c>
      <c r="IH23" s="134">
        <f t="shared" si="43"/>
        <v>500</v>
      </c>
      <c r="II23" s="134">
        <f t="shared" si="43"/>
        <v>500</v>
      </c>
      <c r="IJ23" s="134">
        <f t="shared" si="43"/>
        <v>500</v>
      </c>
      <c r="IK23" s="134">
        <f t="shared" si="43"/>
        <v>500</v>
      </c>
      <c r="IL23" s="134">
        <f t="shared" si="43"/>
        <v>500</v>
      </c>
      <c r="IM23" s="134">
        <f t="shared" si="43"/>
        <v>500</v>
      </c>
      <c r="IN23" s="134">
        <f t="shared" si="43"/>
        <v>500</v>
      </c>
      <c r="IO23" s="134">
        <f t="shared" si="43"/>
        <v>500</v>
      </c>
      <c r="IP23" s="134">
        <f t="shared" si="43"/>
        <v>500</v>
      </c>
      <c r="IQ23" s="134">
        <f t="shared" si="43"/>
        <v>500</v>
      </c>
      <c r="IR23" s="134">
        <f t="shared" si="43"/>
        <v>500</v>
      </c>
      <c r="IS23" s="134">
        <f t="shared" si="43"/>
        <v>500</v>
      </c>
      <c r="IT23" s="134">
        <f t="shared" si="43"/>
        <v>500</v>
      </c>
      <c r="IU23" s="134">
        <f t="shared" si="43"/>
        <v>500</v>
      </c>
      <c r="IV23" s="134">
        <f t="shared" si="43"/>
        <v>500</v>
      </c>
    </row>
    <row r="25" spans="2:3" ht="12.75">
      <c r="B25" s="134" t="s">
        <v>65</v>
      </c>
      <c r="C25" s="134">
        <f>('Compare telescopes'!C8*25.4)-5</f>
        <v>45.8</v>
      </c>
    </row>
    <row r="26" spans="2:3" ht="12.75">
      <c r="B26" s="134" t="s">
        <v>66</v>
      </c>
      <c r="C26" s="134">
        <f>('Compare telescopes'!G8*25.4)-5</f>
        <v>45.8</v>
      </c>
    </row>
    <row r="27" spans="2:3" ht="12.75">
      <c r="B27" s="134" t="s">
        <v>68</v>
      </c>
      <c r="C27" s="134">
        <f>'Compare telescopes'!C13*60</f>
        <v>180</v>
      </c>
    </row>
    <row r="28" spans="2:3" ht="12.75">
      <c r="B28" s="134" t="s">
        <v>69</v>
      </c>
      <c r="C28" s="134">
        <f>'Compare telescopes'!G13*60</f>
        <v>180</v>
      </c>
    </row>
  </sheetData>
  <sheetProtection sheet="1" objects="1" scenarios="1"/>
  <mergeCells count="1">
    <mergeCell ref="B2:H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Scope Calculator 1.1</dc:title>
  <dc:subject/>
  <dc:creator>Michael Vlasov</dc:creator>
  <cp:keywords/>
  <dc:description/>
  <cp:lastModifiedBy>Michael</cp:lastModifiedBy>
  <dcterms:created xsi:type="dcterms:W3CDTF">1996-10-14T23:33:28Z</dcterms:created>
  <dcterms:modified xsi:type="dcterms:W3CDTF">2012-02-04T17:08:18Z</dcterms:modified>
  <cp:category>Astronomy</cp:category>
  <cp:version/>
  <cp:contentType/>
  <cp:contentStatus/>
</cp:coreProperties>
</file>

<file path=docProps/custom.xml><?xml version="1.0" encoding="utf-8"?>
<Properties xmlns="http://schemas.openxmlformats.org/officeDocument/2006/custom-properties" xmlns:vt="http://schemas.openxmlformats.org/officeDocument/2006/docPropsVTypes"/>
</file>